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5\07_administratie\07_02_Verzekering\Communicatie\Formulieren\Aanvraagformulier\"/>
    </mc:Choice>
  </mc:AlternateContent>
  <bookViews>
    <workbookView xWindow="360" yWindow="135" windowWidth="18195" windowHeight="5445"/>
  </bookViews>
  <sheets>
    <sheet name="Algemeen" sheetId="1" r:id="rId1"/>
    <sheet name="Detailoverzicht" sheetId="4" r:id="rId2"/>
    <sheet name="Groepen" sheetId="5" state="hidden" r:id="rId3"/>
  </sheets>
  <definedNames>
    <definedName name="_xlnm.Print_Area" localSheetId="0">Algemeen!$A$1:$L$47</definedName>
    <definedName name="_xlnm.Print_Area" localSheetId="1">Detailoverzicht!$A$1:$Y$59</definedName>
  </definedNames>
  <calcPr calcId="171027"/>
</workbook>
</file>

<file path=xl/calcChain.xml><?xml version="1.0" encoding="utf-8"?>
<calcChain xmlns="http://schemas.openxmlformats.org/spreadsheetml/2006/main">
  <c r="H10" i="1" l="1"/>
  <c r="H11" i="1"/>
  <c r="H7" i="1"/>
  <c r="H6" i="1"/>
  <c r="I7" i="1"/>
  <c r="B7" i="1" l="1"/>
  <c r="X5" i="4"/>
  <c r="X6" i="4"/>
  <c r="X7" i="4"/>
  <c r="X8" i="4"/>
  <c r="X9" i="4"/>
  <c r="X10" i="4"/>
  <c r="X11" i="4"/>
  <c r="X12" i="4"/>
  <c r="X13" i="4"/>
  <c r="X15" i="4"/>
  <c r="X16" i="4"/>
  <c r="X17" i="4"/>
  <c r="X18" i="4"/>
  <c r="X19" i="4"/>
  <c r="X20" i="4"/>
  <c r="X21" i="4"/>
  <c r="X22" i="4"/>
  <c r="X23" i="4"/>
  <c r="X24" i="4"/>
  <c r="X25" i="4"/>
  <c r="X27" i="4"/>
  <c r="X28" i="4"/>
  <c r="X29" i="4"/>
  <c r="X30" i="4"/>
  <c r="X31" i="4"/>
  <c r="X32" i="4"/>
  <c r="X33" i="4"/>
  <c r="X34" i="4"/>
  <c r="X36" i="4"/>
  <c r="X37" i="4"/>
  <c r="X38" i="4"/>
  <c r="X39" i="4"/>
  <c r="X40" i="4"/>
  <c r="X41" i="4"/>
  <c r="X4" i="4"/>
  <c r="R5" i="4"/>
  <c r="R6" i="4"/>
  <c r="R7" i="4"/>
  <c r="R8" i="4"/>
  <c r="R9" i="4"/>
  <c r="R10" i="4"/>
  <c r="R11" i="4"/>
  <c r="R12" i="4"/>
  <c r="R13" i="4"/>
  <c r="R15" i="4"/>
  <c r="R16" i="4"/>
  <c r="R17" i="4"/>
  <c r="R18" i="4"/>
  <c r="R19" i="4"/>
  <c r="R20" i="4"/>
  <c r="R21" i="4"/>
  <c r="R22" i="4"/>
  <c r="R23" i="4"/>
  <c r="R24" i="4"/>
  <c r="R25" i="4"/>
  <c r="R27" i="4"/>
  <c r="R28" i="4"/>
  <c r="R29" i="4"/>
  <c r="R30" i="4"/>
  <c r="R31" i="4"/>
  <c r="R32" i="4"/>
  <c r="R33" i="4"/>
  <c r="R34" i="4"/>
  <c r="R36" i="4"/>
  <c r="R37" i="4"/>
  <c r="R38" i="4"/>
  <c r="R39" i="4"/>
  <c r="R40" i="4"/>
  <c r="R41" i="4"/>
  <c r="R4" i="4"/>
  <c r="L5" i="4"/>
  <c r="L6" i="4"/>
  <c r="L7" i="4"/>
  <c r="L8" i="4"/>
  <c r="L9" i="4"/>
  <c r="L10" i="4"/>
  <c r="L11" i="4"/>
  <c r="L12" i="4"/>
  <c r="L13" i="4"/>
  <c r="L15" i="4"/>
  <c r="L16" i="4"/>
  <c r="L17" i="4"/>
  <c r="L18" i="4"/>
  <c r="L19" i="4"/>
  <c r="L20" i="4"/>
  <c r="L21" i="4"/>
  <c r="L22" i="4"/>
  <c r="L23" i="4"/>
  <c r="L24" i="4"/>
  <c r="L25" i="4"/>
  <c r="L27" i="4"/>
  <c r="L28" i="4"/>
  <c r="L29" i="4"/>
  <c r="L30" i="4"/>
  <c r="L31" i="4"/>
  <c r="L32" i="4"/>
  <c r="L33" i="4"/>
  <c r="L34" i="4"/>
  <c r="L36" i="4"/>
  <c r="L37" i="4"/>
  <c r="L38" i="4"/>
  <c r="L39" i="4"/>
  <c r="L40" i="4"/>
  <c r="L41" i="4"/>
  <c r="L4" i="4"/>
  <c r="F5" i="4" l="1"/>
  <c r="F6" i="4"/>
  <c r="F7" i="4"/>
  <c r="F8" i="4"/>
  <c r="F9" i="4"/>
  <c r="F10" i="4"/>
  <c r="F11" i="4"/>
  <c r="F12" i="4"/>
  <c r="F13" i="4"/>
  <c r="F15" i="4"/>
  <c r="F16" i="4"/>
  <c r="F17" i="4"/>
  <c r="F18" i="4"/>
  <c r="F19" i="4"/>
  <c r="F20" i="4"/>
  <c r="F21" i="4"/>
  <c r="F22" i="4"/>
  <c r="F23" i="4"/>
  <c r="F24" i="4"/>
  <c r="F25" i="4"/>
  <c r="F27" i="4"/>
  <c r="F28" i="4"/>
  <c r="F29" i="4"/>
  <c r="F30" i="4"/>
  <c r="F31" i="4"/>
  <c r="F32" i="4"/>
  <c r="F33" i="4"/>
  <c r="F34" i="4"/>
  <c r="F36" i="4"/>
  <c r="F37" i="4"/>
  <c r="F38" i="4"/>
  <c r="F39" i="4"/>
  <c r="F40" i="4"/>
  <c r="F41" i="4"/>
  <c r="F43" i="4"/>
  <c r="F44" i="4"/>
  <c r="F45" i="4"/>
  <c r="F46" i="4"/>
  <c r="F47" i="4"/>
  <c r="F48" i="4"/>
  <c r="F49" i="4"/>
  <c r="F50" i="4"/>
  <c r="F52" i="4"/>
  <c r="F53" i="4"/>
  <c r="F54" i="4"/>
  <c r="F55" i="4"/>
  <c r="F56" i="4"/>
  <c r="F57" i="4"/>
  <c r="F4" i="4"/>
  <c r="K31" i="4"/>
  <c r="K32" i="4"/>
  <c r="K35" i="4" s="1"/>
  <c r="H26" i="1" s="1"/>
  <c r="K33" i="4"/>
  <c r="K34" i="4"/>
  <c r="K30" i="4"/>
  <c r="W17" i="4"/>
  <c r="W18" i="4"/>
  <c r="W19" i="4"/>
  <c r="W20" i="4"/>
  <c r="W21" i="4"/>
  <c r="W22" i="4"/>
  <c r="W23" i="4"/>
  <c r="W24" i="4"/>
  <c r="W25" i="4"/>
  <c r="E54" i="4"/>
  <c r="E55" i="4"/>
  <c r="E56" i="4"/>
  <c r="E57" i="4"/>
  <c r="E53" i="4"/>
  <c r="E47" i="4"/>
  <c r="E48" i="4"/>
  <c r="E49" i="4"/>
  <c r="E50" i="4"/>
  <c r="E46" i="4"/>
  <c r="D58" i="4"/>
  <c r="J29" i="1" s="1"/>
  <c r="D51" i="4"/>
  <c r="G29" i="1" s="1"/>
  <c r="W38" i="4"/>
  <c r="W39" i="4"/>
  <c r="W40" i="4"/>
  <c r="W41" i="4"/>
  <c r="W37" i="4"/>
  <c r="W31" i="4"/>
  <c r="W32" i="4"/>
  <c r="W33" i="4"/>
  <c r="W34" i="4"/>
  <c r="W30" i="4"/>
  <c r="V42" i="4"/>
  <c r="J28" i="1" s="1"/>
  <c r="V35" i="4"/>
  <c r="G28" i="1" s="1"/>
  <c r="Q37" i="4"/>
  <c r="Q31" i="4"/>
  <c r="Q32" i="4"/>
  <c r="Q33" i="4"/>
  <c r="Q34" i="4"/>
  <c r="Q30" i="4"/>
  <c r="P42" i="4"/>
  <c r="J27" i="1" s="1"/>
  <c r="Q41" i="4"/>
  <c r="Q40" i="4"/>
  <c r="Q39" i="4"/>
  <c r="Q38" i="4"/>
  <c r="P35" i="4"/>
  <c r="G27" i="1" s="1"/>
  <c r="K38" i="4"/>
  <c r="K39" i="4"/>
  <c r="K40" i="4"/>
  <c r="K41" i="4"/>
  <c r="K37" i="4"/>
  <c r="J42" i="4"/>
  <c r="J26" i="1" s="1"/>
  <c r="J35" i="4"/>
  <c r="G26" i="1" s="1"/>
  <c r="E38" i="4"/>
  <c r="E39" i="4"/>
  <c r="E40" i="4"/>
  <c r="E41" i="4"/>
  <c r="E37" i="4"/>
  <c r="D42" i="4"/>
  <c r="J25" i="1" s="1"/>
  <c r="D35" i="4"/>
  <c r="F35" i="4" s="1"/>
  <c r="E34" i="4"/>
  <c r="E33" i="4"/>
  <c r="E32" i="4"/>
  <c r="E31" i="4"/>
  <c r="E30" i="4"/>
  <c r="W16" i="4"/>
  <c r="V26" i="4"/>
  <c r="J24" i="1" s="1"/>
  <c r="V14" i="4"/>
  <c r="W13" i="4"/>
  <c r="W12" i="4"/>
  <c r="W11" i="4"/>
  <c r="W10" i="4"/>
  <c r="W9" i="4"/>
  <c r="W8" i="4"/>
  <c r="W7" i="4"/>
  <c r="W6" i="4"/>
  <c r="W5" i="4"/>
  <c r="W4" i="4"/>
  <c r="Q17" i="4"/>
  <c r="Q18" i="4"/>
  <c r="Q19" i="4"/>
  <c r="Q20" i="4"/>
  <c r="Q21" i="4"/>
  <c r="Q22" i="4"/>
  <c r="Q23" i="4"/>
  <c r="Q24" i="4"/>
  <c r="Q25" i="4"/>
  <c r="Q16" i="4"/>
  <c r="Q5" i="4"/>
  <c r="Q6" i="4"/>
  <c r="Q7" i="4"/>
  <c r="Q8" i="4"/>
  <c r="Q9" i="4"/>
  <c r="Q10" i="4"/>
  <c r="Q11" i="4"/>
  <c r="Q12" i="4"/>
  <c r="Q13" i="4"/>
  <c r="Q4" i="4"/>
  <c r="P26" i="4"/>
  <c r="J23" i="1" s="1"/>
  <c r="P14" i="4"/>
  <c r="G23" i="1" s="1"/>
  <c r="K17" i="4"/>
  <c r="K18" i="4"/>
  <c r="K19" i="4"/>
  <c r="K20" i="4"/>
  <c r="K21" i="4"/>
  <c r="K22" i="4"/>
  <c r="K23" i="4"/>
  <c r="K24" i="4"/>
  <c r="K25" i="4"/>
  <c r="K16" i="4"/>
  <c r="K5" i="4"/>
  <c r="K6" i="4"/>
  <c r="K7" i="4"/>
  <c r="K8" i="4"/>
  <c r="K9" i="4"/>
  <c r="K10" i="4"/>
  <c r="K11" i="4"/>
  <c r="K12" i="4"/>
  <c r="K13" i="4"/>
  <c r="K4" i="4"/>
  <c r="J26" i="4"/>
  <c r="J22" i="1" s="1"/>
  <c r="J14" i="4"/>
  <c r="G22" i="1" s="1"/>
  <c r="E17" i="4"/>
  <c r="E18" i="4"/>
  <c r="E19" i="4"/>
  <c r="E20" i="4"/>
  <c r="E21" i="4"/>
  <c r="E22" i="4"/>
  <c r="E23" i="4"/>
  <c r="E24" i="4"/>
  <c r="E25" i="4"/>
  <c r="E16" i="4"/>
  <c r="E9" i="4"/>
  <c r="D14" i="4"/>
  <c r="G21" i="1" s="1"/>
  <c r="D26" i="4"/>
  <c r="J21" i="1" s="1"/>
  <c r="E13" i="4"/>
  <c r="E12" i="4"/>
  <c r="E11" i="4"/>
  <c r="E10" i="4"/>
  <c r="E8" i="4"/>
  <c r="E7" i="4"/>
  <c r="E6" i="4"/>
  <c r="E5" i="4"/>
  <c r="E4" i="4"/>
  <c r="Q35" i="4" l="1"/>
  <c r="H27" i="1" s="1"/>
  <c r="L43" i="4"/>
  <c r="K45" i="4" s="1"/>
  <c r="C34" i="1" s="1"/>
  <c r="W42" i="4"/>
  <c r="K28" i="1" s="1"/>
  <c r="W35" i="4"/>
  <c r="H28" i="1" s="1"/>
  <c r="E51" i="4"/>
  <c r="H29" i="1" s="1"/>
  <c r="Q14" i="4"/>
  <c r="H23" i="1" s="1"/>
  <c r="E35" i="4"/>
  <c r="K42" i="4"/>
  <c r="K26" i="1" s="1"/>
  <c r="E58" i="4"/>
  <c r="K29" i="1" s="1"/>
  <c r="Q42" i="4"/>
  <c r="K27" i="1" s="1"/>
  <c r="E42" i="4"/>
  <c r="K25" i="1" s="1"/>
  <c r="W26" i="4"/>
  <c r="K24" i="1" s="1"/>
  <c r="W14" i="4"/>
  <c r="Q26" i="4"/>
  <c r="K23" i="1" s="1"/>
  <c r="K26" i="4"/>
  <c r="K22" i="1" s="1"/>
  <c r="E26" i="4"/>
  <c r="K21" i="1" s="1"/>
  <c r="E14" i="4"/>
  <c r="H21" i="1" s="1"/>
  <c r="K30" i="1" l="1"/>
  <c r="K14" i="4"/>
  <c r="I45" i="4" l="1"/>
  <c r="I46" i="4" s="1"/>
  <c r="I47" i="4" s="1"/>
  <c r="H22" i="1"/>
  <c r="H30" i="1" s="1"/>
  <c r="H31" i="1" s="1"/>
  <c r="H36" i="1" s="1"/>
  <c r="H37" i="1" s="1"/>
</calcChain>
</file>

<file path=xl/sharedStrings.xml><?xml version="1.0" encoding="utf-8"?>
<sst xmlns="http://schemas.openxmlformats.org/spreadsheetml/2006/main" count="452" uniqueCount="378">
  <si>
    <t>Telefoon:</t>
  </si>
  <si>
    <t>Voornaam:</t>
  </si>
  <si>
    <t>Naam &amp; omschrijving:</t>
  </si>
  <si>
    <t>Volledig adres:</t>
  </si>
  <si>
    <t>Verzekeringsperiode van</t>
  </si>
  <si>
    <t>tot en met</t>
  </si>
  <si>
    <t>soort</t>
  </si>
  <si>
    <t>K</t>
  </si>
  <si>
    <t>V</t>
  </si>
  <si>
    <t>C</t>
  </si>
  <si>
    <t>G</t>
  </si>
  <si>
    <t>W</t>
  </si>
  <si>
    <t>S</t>
  </si>
  <si>
    <t>P</t>
  </si>
  <si>
    <t>2‰</t>
  </si>
  <si>
    <t>1,3‰</t>
  </si>
  <si>
    <t>10‰</t>
  </si>
  <si>
    <t>5‰</t>
  </si>
  <si>
    <t>wereldwijd vervoer</t>
  </si>
  <si>
    <t>5,2‰</t>
  </si>
  <si>
    <t>2,94‰</t>
  </si>
  <si>
    <t>4,53‰</t>
  </si>
  <si>
    <t>7,46‰</t>
  </si>
  <si>
    <t>12,5‰</t>
  </si>
  <si>
    <t>7,5‰</t>
  </si>
  <si>
    <t>nieuw-waarde</t>
  </si>
  <si>
    <t>totaal te betalen</t>
  </si>
  <si>
    <t>premie</t>
  </si>
  <si>
    <t>Straat + nr.:</t>
  </si>
  <si>
    <t>Totaal</t>
  </si>
  <si>
    <t>17,5‰</t>
  </si>
  <si>
    <t xml:space="preserve">Totale premie (minimum €13,61!) = </t>
  </si>
  <si>
    <t>Datum en handtekening van de verantwoordelijke:</t>
  </si>
  <si>
    <t>U krijgt een bevestigingsmail wanneer de verzekering in orde is, betaling na ontvangst factuur.</t>
  </si>
  <si>
    <t>Graag bevestiging via mail op:</t>
  </si>
  <si>
    <t xml:space="preserve">Totaal bedrag wordt steeds verhoogd met 10% taksen = </t>
  </si>
  <si>
    <t>Gelieve alle grijze vakjes in te vullen!</t>
  </si>
  <si>
    <t>T1</t>
  </si>
  <si>
    <t>T2</t>
  </si>
  <si>
    <t>=</t>
  </si>
  <si>
    <t>Klank- &amp; lichtinstallatie</t>
  </si>
  <si>
    <t>Video- &amp; foto-apparatuur</t>
  </si>
  <si>
    <t>Computerapparatuur</t>
  </si>
  <si>
    <t>GSM &amp; GPS</t>
  </si>
  <si>
    <t>Walkie-Talkies</t>
  </si>
  <si>
    <t>Tent (max. 8 dagen)</t>
  </si>
  <si>
    <t>Tent (max. 14 dagen)</t>
  </si>
  <si>
    <t>Springkasteel</t>
  </si>
  <si>
    <t>Podium</t>
  </si>
  <si>
    <t>Voorlopig totaal</t>
  </si>
  <si>
    <t>+10% taks</t>
  </si>
  <si>
    <t>Eindtotaal</t>
  </si>
  <si>
    <t>premie:</t>
  </si>
  <si>
    <t>Merk</t>
  </si>
  <si>
    <t>Type</t>
  </si>
  <si>
    <t>Premie</t>
  </si>
  <si>
    <t>Verzekerings-waarde</t>
  </si>
  <si>
    <t>Je kan enkel in de lichtgrijze vakjes iets invullen!</t>
  </si>
  <si>
    <t>K - vast adres</t>
  </si>
  <si>
    <t>V - vast adres</t>
  </si>
  <si>
    <t>C - vast adres</t>
  </si>
  <si>
    <t>K - wereldwijd vervoer</t>
  </si>
  <si>
    <t>V - wereldwijd vervoer</t>
  </si>
  <si>
    <t>C - wereldwijd vervoer</t>
  </si>
  <si>
    <t>G - vast adres</t>
  </si>
  <si>
    <t>W - vast adres</t>
  </si>
  <si>
    <t>T1 (max. 8 dagen) - vast adres</t>
  </si>
  <si>
    <t>T2 (max. 14 dagen) - vast adres</t>
  </si>
  <si>
    <t>S - vast adres</t>
  </si>
  <si>
    <t>W - wereldwijd vervoer</t>
  </si>
  <si>
    <t>T1 (max. 8 dagen) - wereldwijd</t>
  </si>
  <si>
    <t>T2 (max. 14 dagen) - wereldwijd</t>
  </si>
  <si>
    <t>S - wereldwijd vervoer</t>
  </si>
  <si>
    <t>P - vast adres</t>
  </si>
  <si>
    <t>P - wereldwijd vervoer</t>
  </si>
  <si>
    <t>G - wereldwijd vervoer</t>
  </si>
  <si>
    <t xml:space="preserve">- Vast adres = 1 locatie (adres) waar verzekerde goederen vaststaan.
- Wereldwijd vervoer = verzekerde goederen die verplaatsingen maken (een tentenkamp is sowieso wereldwijd vervoer!).
- Per toestel een volledige omschrijving geven van merk, type en waarde op de detaillijst (2e tabblad).
- Vrijstelling van toepassing per toestel: 125 euro.
- Springkasteel en podia zijn verzekerbaar tot max. 8 dagen (indien langer, neem contact op met het nationaal secretariaat).
- De premie wereldwijd vervoer voor een tent bedraagt voor max. 8 dagen 12,5‰ en tot max. 14 dagen 17,5‰.
</t>
  </si>
  <si>
    <t>vast adres (= adres act.)</t>
  </si>
  <si>
    <t>.     (max. 14 dagen)</t>
  </si>
  <si>
    <t>Groepsnaam</t>
  </si>
  <si>
    <t>KSA ANTWERPEN STAD</t>
  </si>
  <si>
    <t>KSA SINT-ANDRIES BALEN</t>
  </si>
  <si>
    <t>KSA SINT-BAVO BOECHOUT</t>
  </si>
  <si>
    <t>KSA XAVERIUS BORGERHOUT</t>
  </si>
  <si>
    <t>KSA ONZE-LIEVE-VROUW V.LOURDES EDEGEM</t>
  </si>
  <si>
    <t>KSA PARSIVAL EDEGEM</t>
  </si>
  <si>
    <t>KSA BERKVENBOND GEEL</t>
  </si>
  <si>
    <t>KSJ SINT-PAULUS KONTICH</t>
  </si>
  <si>
    <t>KSA MERKSEM</t>
  </si>
  <si>
    <t>KSA MORTSEL</t>
  </si>
  <si>
    <t>KSJ JOVIK TURNHOUT</t>
  </si>
  <si>
    <t>KSA SINT-PIETER PUURS</t>
  </si>
  <si>
    <t>KSA SINT-JAN BERCHMANS SCHOTEN</t>
  </si>
  <si>
    <t>KSA AARSCHOT</t>
  </si>
  <si>
    <t>KSA SINT-JAN BERCHMANS WALFERGEM-ASSE</t>
  </si>
  <si>
    <t>KSA OPWIJK</t>
  </si>
  <si>
    <t>KSA MONTFORTCOLLEGE ROTSELAAR</t>
  </si>
  <si>
    <t>KSA SINT-JAN BERCHMANS MALEIZEN</t>
  </si>
  <si>
    <t>KSA FRISSE HEIKRACHT BREE</t>
  </si>
  <si>
    <t>VKSJ BREE</t>
  </si>
  <si>
    <t>KSA LINDE PEER</t>
  </si>
  <si>
    <t>KSA LUMMEN</t>
  </si>
  <si>
    <t>KSA MAASEIK</t>
  </si>
  <si>
    <t>KSA MEEUWEN</t>
  </si>
  <si>
    <t>KSA ROELAND LILLE</t>
  </si>
  <si>
    <t>KSA OLV EREWACHT TONGEREN</t>
  </si>
  <si>
    <t>KSA VIVED TONGERLO</t>
  </si>
  <si>
    <t>KSA DE HEIKLEUTERS ZUTENDAAL</t>
  </si>
  <si>
    <t>KSA SINT-JAN TONGEREN</t>
  </si>
  <si>
    <t>KSA GERAARDSBERGEN</t>
  </si>
  <si>
    <t>KSA SINT-BAAFS NINOVE</t>
  </si>
  <si>
    <t>KSA SINT-DONAAT WAASMUNSTER</t>
  </si>
  <si>
    <t>KSA SINT-HUBERTUS WACHTEBEKE</t>
  </si>
  <si>
    <t>KSA SINT-JOZEF AALST</t>
  </si>
  <si>
    <t>KSA SINT-MAARTEN AALST</t>
  </si>
  <si>
    <t>KSA SINT-AMANDUSBOND EREMBODEGEM</t>
  </si>
  <si>
    <t>KSA SINT-MARTINUS ERPE</t>
  </si>
  <si>
    <t>KSA HERDERSEM</t>
  </si>
  <si>
    <t>KSA SINT-GEROLF LEDE</t>
  </si>
  <si>
    <t>KSA BUGGENHOUT vzw</t>
  </si>
  <si>
    <t>KSA DENDERBELLE</t>
  </si>
  <si>
    <t>KSA FLAMBOUW LEBBEKE</t>
  </si>
  <si>
    <t>KSA KASTAAR OLSENE</t>
  </si>
  <si>
    <t>KSA AHOY VINKT</t>
  </si>
  <si>
    <t>KSA SINT-PAULUSBOND ZULTE</t>
  </si>
  <si>
    <t>KSA OLV-STER-DER-ZEE MALDEGEM</t>
  </si>
  <si>
    <t>KSA REIK JE HAND OOSTERZELE</t>
  </si>
  <si>
    <t>KSA EINE</t>
  </si>
  <si>
    <t>KSA SINT-JACOB OUDENAARDE</t>
  </si>
  <si>
    <t>KSA HUISE</t>
  </si>
  <si>
    <t>KSA FRASSATI NIEUWKERKEN</t>
  </si>
  <si>
    <t>KSA REINAART SINT-NIKLAAS</t>
  </si>
  <si>
    <t>KSA TEMSE VOORWAARTS</t>
  </si>
  <si>
    <t>VKSJ TEMSE</t>
  </si>
  <si>
    <t>KSA VLAAMSE KERELS ZWIJNDRECHT</t>
  </si>
  <si>
    <t>KSA NOORDZEEGOUW</t>
  </si>
  <si>
    <t>KSA AARSELE</t>
  </si>
  <si>
    <t>KSA SINT-TRUDO</t>
  </si>
  <si>
    <t>KSA BEBO ROESELARE BEVEREN</t>
  </si>
  <si>
    <t>KSA VIKINGERS BISSEGEM</t>
  </si>
  <si>
    <t>KSA SCARPHOUTSTEDE BLANKENBERGE</t>
  </si>
  <si>
    <t>KSA TIJLSBOND DEERLIJK</t>
  </si>
  <si>
    <t>KSA TORENWACHT DIKSMUIDE</t>
  </si>
  <si>
    <t>KSA SINT-LENAERT DUDZELE</t>
  </si>
  <si>
    <t>KSA FRASSATI BRUGGE</t>
  </si>
  <si>
    <t>KSA ARBEID ADELT GULLEGEM</t>
  </si>
  <si>
    <t>KSA PETER BENOIT HARELBEKE</t>
  </si>
  <si>
    <t>KSA BIJ TIJL EN LAMME ICHTEGEM</t>
  </si>
  <si>
    <t>KSA STORMKLOKKE IEPER</t>
  </si>
  <si>
    <t>KSA VLAAMS &amp; VROOM IZEGEM</t>
  </si>
  <si>
    <t>KSA TIELT MEISJES</t>
  </si>
  <si>
    <t>KSA ADELAARS KORTRIJK</t>
  </si>
  <si>
    <t>KSA KRIKO BRUGGE</t>
  </si>
  <si>
    <t>KSA LEIEZONEN KUURNE</t>
  </si>
  <si>
    <t>KSA LO</t>
  </si>
  <si>
    <t>KSA SINT-PAULUS LOPPEM</t>
  </si>
  <si>
    <t>KSA MARKE</t>
  </si>
  <si>
    <t>KSA GRENSWAKE MENEN</t>
  </si>
  <si>
    <t>KSA MARSUPILAMI'S MERKEM</t>
  </si>
  <si>
    <t>KSA MOERKERKE vzw</t>
  </si>
  <si>
    <t>KSA SINT-MAARTEN MOORSLEDE</t>
  </si>
  <si>
    <t>KSA HOCANA OEKENE</t>
  </si>
  <si>
    <t>KSA OOSTENDE MEEUWENNEST JONGENS</t>
  </si>
  <si>
    <t>KSA TEN RODE OOSTKAMP</t>
  </si>
  <si>
    <t>KSA OOSTROZEBEKE</t>
  </si>
  <si>
    <t>KSA POELKAPELLE</t>
  </si>
  <si>
    <t>KSA POPERINGE</t>
  </si>
  <si>
    <t>KSA WYTEWA ROESELARE</t>
  </si>
  <si>
    <t>KSA MUNCKZWALM RUDDERVOORDE</t>
  </si>
  <si>
    <t>KSA TER STRAETEN</t>
  </si>
  <si>
    <t>KSA ST.-ELOOI SINT-ELOOIS-WINKEL</t>
  </si>
  <si>
    <t>KSA TEN BRIEL SINT-MICHIELS BRUGGE</t>
  </si>
  <si>
    <t>KSA TIELT JONGENS</t>
  </si>
  <si>
    <t>KSA DE BLAUWE TORRE VARSENARE</t>
  </si>
  <si>
    <t>KSA KERELSTEDE VEURNE</t>
  </si>
  <si>
    <t>KSA TER VICHTEN</t>
  </si>
  <si>
    <t>KSA WAREGEM</t>
  </si>
  <si>
    <t>KSA DE VLASBLOEM WEVELGEM</t>
  </si>
  <si>
    <t>KSA 't VLINDERKE ZWEVEGEM</t>
  </si>
  <si>
    <t>KSA DE BOLLAERT WATOU</t>
  </si>
  <si>
    <t>KSA GRENSVUUR WERVIK</t>
  </si>
  <si>
    <t>KSA WESTOUTER</t>
  </si>
  <si>
    <t>KSA GLOBETROTTERS WOESTEN</t>
  </si>
  <si>
    <t>KSA SCHUIFERSKAPELLE</t>
  </si>
  <si>
    <t>KSA DE BLAUWVOET KOOLKERKE</t>
  </si>
  <si>
    <t>KSA KEIGNAERTRIET ZANDVOORDE</t>
  </si>
  <si>
    <t>KSA HALLEBAST DIKKEBUS</t>
  </si>
  <si>
    <t>KSA PITTIGEM PITTEM</t>
  </si>
  <si>
    <t>KSA DE GRIETJES GULLEGEM</t>
  </si>
  <si>
    <t>ZONNEWIJZERS KORTRIJK-HEULE</t>
  </si>
  <si>
    <t>GANDALF VZW</t>
  </si>
  <si>
    <t>Contactpersoon</t>
  </si>
  <si>
    <r>
      <t xml:space="preserve">Facturatienummer:
</t>
    </r>
    <r>
      <rPr>
        <sz val="8"/>
        <color theme="1"/>
        <rFont val="Calibri"/>
        <family val="2"/>
        <scheme val="minor"/>
      </rPr>
      <t>in te vullen door KSA Nationaal</t>
    </r>
  </si>
  <si>
    <r>
      <t>Details invullen op het detailoverzicht (</t>
    </r>
    <r>
      <rPr>
        <i/>
        <u/>
        <sz val="11"/>
        <color rgb="FFE43137"/>
        <rFont val="Calibri"/>
        <family val="2"/>
        <scheme val="minor"/>
      </rPr>
      <t>2e tabblad</t>
    </r>
    <r>
      <rPr>
        <i/>
        <sz val="11"/>
        <color rgb="FFE43137"/>
        <rFont val="Calibri"/>
        <family val="2"/>
        <scheme val="minor"/>
      </rPr>
      <t>)!
Deze tabel berekent zichzelf.</t>
    </r>
  </si>
  <si>
    <t>Groepsidentificatie</t>
  </si>
  <si>
    <t>Activiteit</t>
  </si>
  <si>
    <r>
      <rPr>
        <b/>
        <sz val="18"/>
        <rFont val="Calibri"/>
        <family val="2"/>
        <scheme val="minor"/>
      </rPr>
      <t>ALLE RISICO'S</t>
    </r>
    <r>
      <rPr>
        <sz val="8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KSA Nationaal vzw
Vooruitgangstraat 225, 1030 Brussel
02/201 15 10 | info@ksa.be | www.ksa.be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</si>
  <si>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lank- &amp; lichtinstallatie</t>
    </r>
  </si>
  <si>
    <r>
      <t>V</t>
    </r>
    <r>
      <rPr>
        <sz val="11"/>
        <color theme="1"/>
        <rFont val="Calibri"/>
        <family val="2"/>
        <scheme val="minor"/>
      </rPr>
      <t>ideo- &amp; foto-apparatuur</t>
    </r>
  </si>
  <si>
    <r>
      <t>C</t>
    </r>
    <r>
      <rPr>
        <sz val="11"/>
        <color theme="1"/>
        <rFont val="Calibri"/>
        <family val="2"/>
        <scheme val="minor"/>
      </rPr>
      <t>omputerapparatuur</t>
    </r>
  </si>
  <si>
    <r>
      <t>G</t>
    </r>
    <r>
      <rPr>
        <sz val="11"/>
        <color theme="1"/>
        <rFont val="Calibri"/>
        <family val="2"/>
        <scheme val="minor"/>
      </rPr>
      <t>SM &amp; GPS</t>
    </r>
  </si>
  <si>
    <r>
      <t>W</t>
    </r>
    <r>
      <rPr>
        <sz val="11"/>
        <color theme="1"/>
        <rFont val="Calibri"/>
        <family val="2"/>
        <scheme val="minor"/>
      </rPr>
      <t>alkie-Talkies</t>
    </r>
  </si>
  <si>
    <r>
      <t>T</t>
    </r>
    <r>
      <rPr>
        <sz val="11"/>
        <color theme="1"/>
        <rFont val="Calibri"/>
        <family val="2"/>
        <scheme val="minor"/>
      </rPr>
      <t>ent (max. 8 dagen)</t>
    </r>
  </si>
  <si>
    <r>
      <t>T</t>
    </r>
    <r>
      <rPr>
        <sz val="11"/>
        <color theme="1"/>
        <rFont val="Calibri"/>
        <family val="2"/>
        <scheme val="minor"/>
      </rPr>
      <t>ent (max. 14 dagen)</t>
    </r>
  </si>
  <si>
    <r>
      <t>S</t>
    </r>
    <r>
      <rPr>
        <sz val="11"/>
        <color theme="1"/>
        <rFont val="Calibri"/>
        <family val="2"/>
        <scheme val="minor"/>
      </rPr>
      <t>pringkasteel</t>
    </r>
  </si>
  <si>
    <r>
      <t>P</t>
    </r>
    <r>
      <rPr>
        <sz val="11"/>
        <color theme="1"/>
        <rFont val="Calibri"/>
        <family val="2"/>
        <scheme val="minor"/>
      </rPr>
      <t>odium</t>
    </r>
  </si>
  <si>
    <t>KSA ANTWERPEN</t>
  </si>
  <si>
    <t>KSA BEERSE</t>
  </si>
  <si>
    <t>KSA STRIIDEBURGH</t>
  </si>
  <si>
    <t>KSA TARCIDALL BERCHEM</t>
  </si>
  <si>
    <t>KSA BERGHEMERBURCHT BERCHEM</t>
  </si>
  <si>
    <t>KSA BROECHEM</t>
  </si>
  <si>
    <t>KSA MOLENVELD EDEGEM</t>
  </si>
  <si>
    <t>KSA LANCELOT EDEGEM</t>
  </si>
  <si>
    <t>KSA HEIDEBLOEMPJE ESSEN</t>
  </si>
  <si>
    <t>KSA HERENTALS</t>
  </si>
  <si>
    <t>KSA BLAUBERG</t>
  </si>
  <si>
    <t>KSA HOOGSTRATEN</t>
  </si>
  <si>
    <t>KSA MINDERHOUT</t>
  </si>
  <si>
    <t>KSA LIER</t>
  </si>
  <si>
    <t>KSA LICHTAART</t>
  </si>
  <si>
    <t>KSA MECHELEN</t>
  </si>
  <si>
    <t>KSA MEERHOUT</t>
  </si>
  <si>
    <t>KSA MOL</t>
  </si>
  <si>
    <t>KSA SINT JAN BERCHMANS TURNHOUT</t>
  </si>
  <si>
    <t>ROODKAPJES - KSA PUURS</t>
  </si>
  <si>
    <t>KSA ROODKAPJES OOSTMALLE</t>
  </si>
  <si>
    <t>KSA VORSELAAR</t>
  </si>
  <si>
    <t>KSA WEELDE</t>
  </si>
  <si>
    <t>KSA WESTMALLE vzw</t>
  </si>
  <si>
    <t>KSA 'T STOTERTKE</t>
  </si>
  <si>
    <t>KSA CANTINCRODE JEUGDMUZIEKKAPEL</t>
  </si>
  <si>
    <t>KSA BRABANT</t>
  </si>
  <si>
    <t>KSA TERHEIDE ASSE</t>
  </si>
  <si>
    <t>KSA GLABBEEK</t>
  </si>
  <si>
    <t>KSA DIEST</t>
  </si>
  <si>
    <t>KSA DROESHOUT</t>
  </si>
  <si>
    <t>KSA GRIMBERGEN</t>
  </si>
  <si>
    <t>KSA KORTENAKEN</t>
  </si>
  <si>
    <t>KSA MERCHTEM</t>
  </si>
  <si>
    <t>KSA SCHERPENHEUVEL</t>
  </si>
  <si>
    <t>KSA TERVUREN</t>
  </si>
  <si>
    <t>KSA TIENEN</t>
  </si>
  <si>
    <t>KSA LIMBURG</t>
  </si>
  <si>
    <t>KSA ALKEN-CENTRUM</t>
  </si>
  <si>
    <t>KSA BERBROEK</t>
  </si>
  <si>
    <t>KSA BOCHOLT</t>
  </si>
  <si>
    <t>KSA REPPEL</t>
  </si>
  <si>
    <t>KSA ROJO BEEK</t>
  </si>
  <si>
    <t>KSA DIEPENBEEK</t>
  </si>
  <si>
    <t>KSA EIGENBILZEN</t>
  </si>
  <si>
    <t>KSA EKSEL</t>
  </si>
  <si>
    <t>KSA RDZ GROTE-BROGEL</t>
  </si>
  <si>
    <t>KSA ROY</t>
  </si>
  <si>
    <t>KSA RAPERTINGEN</t>
  </si>
  <si>
    <t>KSA HOUTHALEN</t>
  </si>
  <si>
    <t>KSA OSKARIA KERMT</t>
  </si>
  <si>
    <t>KSA TUILT</t>
  </si>
  <si>
    <t>KSA LOMMEL-BARRIER</t>
  </si>
  <si>
    <t>KSA DE LOMMELSE BLAUWVOETERS</t>
  </si>
  <si>
    <t>KSA DE LOMMELSE ROODKAPJES</t>
  </si>
  <si>
    <t>KSA LUTLOMMEL JONGENS</t>
  </si>
  <si>
    <t>KSA LUTLOMMEL MEISJES</t>
  </si>
  <si>
    <t>KSA ROODKAPJES MAASEIK</t>
  </si>
  <si>
    <t>KSA MOPERTINGEN</t>
  </si>
  <si>
    <t>KSA GROTE HEIDE</t>
  </si>
  <si>
    <t>KSA HERENT</t>
  </si>
  <si>
    <t>KSA OPHOVEN</t>
  </si>
  <si>
    <t>KSA OVERPELT</t>
  </si>
  <si>
    <t>KSA REKEM</t>
  </si>
  <si>
    <t>KSA RUNKST</t>
  </si>
  <si>
    <t>KSA MOOS HERK</t>
  </si>
  <si>
    <t>KSA STEVOORT</t>
  </si>
  <si>
    <t>KSA STOKKEM ROODKAPJES-JIMMERS-SIMMERS</t>
  </si>
  <si>
    <t>CHIRO-KSA TESSENDERLO</t>
  </si>
  <si>
    <t>KSA OLV BASILIEK TONGEREN</t>
  </si>
  <si>
    <t>KSA MEISJES TONGERLO</t>
  </si>
  <si>
    <t>KSA MEISJES WELLEN</t>
  </si>
  <si>
    <t>KSA WIJCHMAAL</t>
  </si>
  <si>
    <t>KSA ZELEM</t>
  </si>
  <si>
    <t>KSA ZONHOVEN</t>
  </si>
  <si>
    <t>KSA MEISJES ZUTENDAAL</t>
  </si>
  <si>
    <t>KSA VELDWEZELT</t>
  </si>
  <si>
    <t>KSA ZONNEWAARTS OP DILSEN</t>
  </si>
  <si>
    <t>KSA 'HABIBA' HEERS</t>
  </si>
  <si>
    <t>KSA VOSTERT</t>
  </si>
  <si>
    <t>KSA OOST-VLAANDEREN</t>
  </si>
  <si>
    <t>KSA DENDERHOUTEM</t>
  </si>
  <si>
    <t>KSA HILLEGEM</t>
  </si>
  <si>
    <t>KSA SINT-GOEDELE NINOVE</t>
  </si>
  <si>
    <t>KSA SINT-LAURENTIUS LOKEREN</t>
  </si>
  <si>
    <t>KSA DE ROODKAPJES WAASMUNSTER</t>
  </si>
  <si>
    <t>KSA ZAFFELARE</t>
  </si>
  <si>
    <t>KSA ZEVENEKEN</t>
  </si>
  <si>
    <t>KSA SINT-LIEVEN GENT JONGENS</t>
  </si>
  <si>
    <t>KSA GENT SINT-PAULUS</t>
  </si>
  <si>
    <t>KSA GENT SINT-PIETERS</t>
  </si>
  <si>
    <t>KSA LEDEBERG</t>
  </si>
  <si>
    <t>KSA MELLE</t>
  </si>
  <si>
    <t>KSA SINT-LIEVEN GENT MEISJES</t>
  </si>
  <si>
    <t>KSA ROO EREMBODEGEM</t>
  </si>
  <si>
    <t>KSA SINT-LUT HAALTERT</t>
  </si>
  <si>
    <t>KSA ROODKAPJES BUGGENHOUT</t>
  </si>
  <si>
    <t>KSA ROODKAPJES DENDERBELLE</t>
  </si>
  <si>
    <t>KSA SINT-ARNOUT</t>
  </si>
  <si>
    <t>KSA SINT-JAN BERCHMANS DENDERMONDE</t>
  </si>
  <si>
    <t>KSA HAMME</t>
  </si>
  <si>
    <t>KSA HEIZIJDE</t>
  </si>
  <si>
    <t>KSA ZELE</t>
  </si>
  <si>
    <t>KSA BERLARE</t>
  </si>
  <si>
    <t>KSA AALTER</t>
  </si>
  <si>
    <t>KSA PETEGEM</t>
  </si>
  <si>
    <t>KSA DEINZE-ASTENE</t>
  </si>
  <si>
    <t>KSA LOTENHULLE-POEKE MEISJES</t>
  </si>
  <si>
    <t>KSA NAZARETH</t>
  </si>
  <si>
    <t>KSA LOTENHULLE-POEKE JONGENS</t>
  </si>
  <si>
    <t>KSA SINT-JAN BENTILLE</t>
  </si>
  <si>
    <t>KSA OEPITES ZOMERGEM</t>
  </si>
  <si>
    <t>KSA ONZE-LIEVE-VROUW LAARNE</t>
  </si>
  <si>
    <t>KSA WICHELEN</t>
  </si>
  <si>
    <t>KSA SINT-PAULUS BRAKEL</t>
  </si>
  <si>
    <t>KSA ELST</t>
  </si>
  <si>
    <t>KSA KRUISHOUTEM</t>
  </si>
  <si>
    <t>KSA MATER</t>
  </si>
  <si>
    <t>KSA SINT-JOZEF OUDENAARDE</t>
  </si>
  <si>
    <t>KSA TRAPSOET SINT-NIKLAAS</t>
  </si>
  <si>
    <t>KSA VRASENE</t>
  </si>
  <si>
    <t>KSA MALEGYS KEMMEL</t>
  </si>
  <si>
    <t>KSA DE TOKKE KNOKKE</t>
  </si>
  <si>
    <t>KSA TORREWACHTERS RUMBEKE</t>
  </si>
  <si>
    <t>KSA SPERMALIE SIJSELE</t>
  </si>
  <si>
    <t>KSA ZWANENBURCHT ZANDVOORDE</t>
  </si>
  <si>
    <t>KSA OOSTENDE MEEUWENNEST MEISJES</t>
  </si>
  <si>
    <t>KSA DE GRAAL - GEWEST BRUGGE</t>
  </si>
  <si>
    <t>GEWEST WESTHOEK</t>
  </si>
  <si>
    <t>KSA WEST</t>
  </si>
  <si>
    <t>KSA ASSEBROEK MEISJES</t>
  </si>
  <si>
    <t>KSA BEITEM</t>
  </si>
  <si>
    <t>KSA ROODKAPJES GISTEL</t>
  </si>
  <si>
    <t>KSA ELVERDINGE</t>
  </si>
  <si>
    <t>KSA MEISJES IZEGEM</t>
  </si>
  <si>
    <t>KSA PIUS X</t>
  </si>
  <si>
    <t>KSA SPIKO BRUGGE</t>
  </si>
  <si>
    <t>KSA AMBROOS</t>
  </si>
  <si>
    <t>KSA LISSEWEGE</t>
  </si>
  <si>
    <t>KSA SINT-MAARTEN LOPPEM</t>
  </si>
  <si>
    <t>KSA OOSTKAPJES</t>
  </si>
  <si>
    <t>KSA DE KOUTER POPERINGE</t>
  </si>
  <si>
    <t>KSA ROOBAERT ROESELARE</t>
  </si>
  <si>
    <t>KSA SINT-KRUIS EN MALE</t>
  </si>
  <si>
    <t>KSA WILLIBRORD</t>
  </si>
  <si>
    <t>KSA MARIE MO TORHOUT</t>
  </si>
  <si>
    <t>KSA DRIEKONINGEN TORHOUT</t>
  </si>
  <si>
    <t>KSA DE WIEK</t>
  </si>
  <si>
    <t>KSA ROODKAPJES VEURNE</t>
  </si>
  <si>
    <t>KSA VICHTE MEISJES</t>
  </si>
  <si>
    <t>KSA WAKKEN</t>
  </si>
  <si>
    <t>KSA WESTKERKE</t>
  </si>
  <si>
    <t>KSA NATIONAAL</t>
  </si>
  <si>
    <t>KSA TER HERT</t>
  </si>
  <si>
    <t>VKSJ Schoten</t>
  </si>
  <si>
    <t>KSA DE BLAUWVOET MAASMECHELEN</t>
  </si>
  <si>
    <t>KSA 'T LINNE</t>
  </si>
  <si>
    <t>KSA  EKSAARDE</t>
  </si>
  <si>
    <t>KSA SINT-ANTONIUS GENTBRUGGE</t>
  </si>
  <si>
    <t>KSA Sint-Jan Haaltert</t>
  </si>
  <si>
    <t>KSA  WELLE</t>
  </si>
  <si>
    <t>KSA DEURLE</t>
  </si>
  <si>
    <t>KSA DE BIEKORF KLEMSKERKE</t>
  </si>
  <si>
    <t>KSA-Westkwartier Nieuwkerke</t>
  </si>
  <si>
    <t>KSA ROOYGHEM vzw ST-KRUIS EN MALE BRUGGE</t>
  </si>
  <si>
    <t>KSA 'S GRAVENWINKEL TORHOUT</t>
  </si>
  <si>
    <t>KSA Bikschote</t>
  </si>
  <si>
    <t>KSA DE MEISKES WEVELGEM</t>
  </si>
  <si>
    <t>KSA ♀ MOORSLEDE</t>
  </si>
  <si>
    <t>KSA RAFIKI VARSENARE</t>
  </si>
  <si>
    <t>Nr</t>
  </si>
  <si>
    <t>15‰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</si>
</sst>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m/yy;@"/>
    <numFmt numFmtId="165" formatCode="&quot;€&quot;\ #,##0.00"/>
  </numFmts>
  <fonts count="2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rgb="FF006699"/>
      <name val="Calibri"/>
      <family val="2"/>
      <scheme val="minor"/>
    </font>
    <font>
      <sz val="11"/>
      <color rgb="FF00669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rgb="FFE43137"/>
      <name val="Calibri"/>
      <family val="2"/>
      <scheme val="minor"/>
    </font>
    <font>
      <i/>
      <u/>
      <sz val="11"/>
      <color rgb="FFE43137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168B3"/>
      <name val="Calibri"/>
      <family val="2"/>
      <scheme val="minor"/>
    </font>
    <font>
      <b/>
      <i/>
      <sz val="9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lightUp">
        <fgColor theme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Up">
        <bgColor theme="0" tint="-0.249977111117893"/>
      </patternFill>
    </fill>
    <fill>
      <patternFill patternType="lightUp"/>
    </fill>
    <fill>
      <patternFill patternType="lightUp">
        <bgColor theme="0" tint="-0.14996795556505021"/>
      </patternFill>
    </fill>
    <fill>
      <patternFill patternType="lightUp">
        <bgColor theme="0" tint="-4.9989318521683403E-2"/>
      </patternFill>
    </fill>
    <fill>
      <patternFill patternType="lightUp">
        <bgColor theme="0" tint="-0.14999847407452621"/>
      </patternFill>
    </fill>
    <fill>
      <patternFill patternType="solid">
        <fgColor indexed="65"/>
        <bgColor indexed="64"/>
      </patternFill>
    </fill>
    <fill>
      <patternFill patternType="solid">
        <fgColor rgb="FF00669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auto="1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indexed="64"/>
      </bottom>
      <diagonal/>
    </border>
    <border>
      <left/>
      <right style="medium">
        <color auto="1"/>
      </right>
      <top style="dashed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right" vertical="center"/>
    </xf>
    <xf numFmtId="164" fontId="9" fillId="2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2" borderId="4" xfId="0" applyFont="1" applyFill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49" fontId="9" fillId="2" borderId="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7" fillId="4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1" fontId="0" fillId="0" borderId="9" xfId="0" applyNumberFormat="1" applyFont="1" applyBorder="1" applyAlignment="1">
      <alignment horizontal="right" vertical="center"/>
    </xf>
    <xf numFmtId="165" fontId="9" fillId="0" borderId="10" xfId="0" applyNumberFormat="1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165" fontId="9" fillId="0" borderId="13" xfId="0" applyNumberFormat="1" applyFont="1" applyBorder="1" applyAlignment="1">
      <alignment vertical="center"/>
    </xf>
    <xf numFmtId="0" fontId="0" fillId="3" borderId="12" xfId="0" applyFont="1" applyFill="1" applyBorder="1" applyAlignment="1">
      <alignment horizontal="right" vertical="center"/>
    </xf>
    <xf numFmtId="0" fontId="9" fillId="3" borderId="13" xfId="0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165" fontId="9" fillId="0" borderId="16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165" fontId="9" fillId="0" borderId="33" xfId="0" applyNumberFormat="1" applyFont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65" fontId="9" fillId="0" borderId="5" xfId="0" applyNumberFormat="1" applyFont="1" applyBorder="1" applyAlignment="1">
      <alignment vertical="center"/>
    </xf>
    <xf numFmtId="165" fontId="2" fillId="12" borderId="5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4" fillId="0" borderId="18" xfId="0" applyFont="1" applyBorder="1" applyAlignment="1" applyProtection="1">
      <alignment horizontal="center" vertical="center"/>
    </xf>
    <xf numFmtId="0" fontId="14" fillId="0" borderId="18" xfId="0" applyFont="1" applyBorder="1" applyAlignment="1" applyProtection="1">
      <alignment horizontal="center" vertical="center" wrapText="1"/>
    </xf>
    <xf numFmtId="4" fontId="14" fillId="0" borderId="30" xfId="0" applyNumberFormat="1" applyFont="1" applyBorder="1" applyAlignment="1" applyProtection="1">
      <alignment horizontal="center" vertical="center"/>
    </xf>
    <xf numFmtId="49" fontId="14" fillId="0" borderId="0" xfId="0" applyNumberFormat="1" applyFont="1" applyFill="1" applyBorder="1" applyAlignment="1" applyProtection="1">
      <alignment horizontal="center" vertical="center"/>
    </xf>
    <xf numFmtId="4" fontId="14" fillId="0" borderId="0" xfId="0" applyNumberFormat="1" applyFont="1" applyFill="1" applyBorder="1" applyAlignment="1" applyProtection="1">
      <alignment horizontal="center" vertical="center"/>
    </xf>
    <xf numFmtId="0" fontId="10" fillId="5" borderId="29" xfId="0" applyFont="1" applyFill="1" applyBorder="1" applyAlignment="1">
      <alignment vertical="center"/>
    </xf>
    <xf numFmtId="0" fontId="10" fillId="5" borderId="45" xfId="0" applyFont="1" applyFill="1" applyBorder="1" applyAlignment="1">
      <alignment vertical="center"/>
    </xf>
    <xf numFmtId="0" fontId="10" fillId="5" borderId="45" xfId="0" applyFont="1" applyFill="1" applyBorder="1" applyAlignment="1">
      <alignment horizontal="right" vertical="center"/>
    </xf>
    <xf numFmtId="0" fontId="10" fillId="5" borderId="3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10" fillId="6" borderId="29" xfId="0" applyFont="1" applyFill="1" applyBorder="1" applyAlignment="1">
      <alignment vertical="center"/>
    </xf>
    <xf numFmtId="0" fontId="10" fillId="6" borderId="45" xfId="0" applyFont="1" applyFill="1" applyBorder="1" applyAlignment="1">
      <alignment vertical="center"/>
    </xf>
    <xf numFmtId="0" fontId="10" fillId="6" borderId="45" xfId="0" applyFont="1" applyFill="1" applyBorder="1" applyAlignment="1">
      <alignment horizontal="right" vertical="center"/>
    </xf>
    <xf numFmtId="0" fontId="10" fillId="6" borderId="30" xfId="0" applyFont="1" applyFill="1" applyBorder="1" applyAlignment="1">
      <alignment horizontal="center" vertical="center"/>
    </xf>
    <xf numFmtId="0" fontId="8" fillId="2" borderId="46" xfId="0" applyFont="1" applyFill="1" applyBorder="1" applyAlignment="1" applyProtection="1">
      <alignment vertical="center"/>
      <protection locked="0"/>
    </xf>
    <xf numFmtId="165" fontId="8" fillId="2" borderId="46" xfId="0" applyNumberFormat="1" applyFont="1" applyFill="1" applyBorder="1" applyAlignment="1" applyProtection="1">
      <alignment vertical="center"/>
      <protection locked="0"/>
    </xf>
    <xf numFmtId="4" fontId="6" fillId="0" borderId="47" xfId="0" applyNumberFormat="1" applyFont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7" borderId="46" xfId="0" applyFont="1" applyFill="1" applyBorder="1" applyAlignment="1" applyProtection="1">
      <alignment vertical="center"/>
    </xf>
    <xf numFmtId="165" fontId="6" fillId="7" borderId="46" xfId="0" applyNumberFormat="1" applyFont="1" applyFill="1" applyBorder="1" applyAlignment="1" applyProtection="1">
      <alignment vertical="center"/>
    </xf>
    <xf numFmtId="4" fontId="6" fillId="7" borderId="47" xfId="0" applyNumberFormat="1" applyFont="1" applyFill="1" applyBorder="1" applyAlignment="1">
      <alignment vertical="center"/>
    </xf>
    <xf numFmtId="0" fontId="8" fillId="2" borderId="43" xfId="0" applyFont="1" applyFill="1" applyBorder="1" applyAlignment="1" applyProtection="1">
      <alignment vertical="center"/>
      <protection locked="0"/>
    </xf>
    <xf numFmtId="4" fontId="6" fillId="0" borderId="40" xfId="0" applyNumberFormat="1" applyFont="1" applyBorder="1" applyAlignment="1">
      <alignment vertical="center"/>
    </xf>
    <xf numFmtId="0" fontId="6" fillId="7" borderId="43" xfId="0" applyFont="1" applyFill="1" applyBorder="1" applyAlignment="1" applyProtection="1">
      <alignment vertical="center"/>
    </xf>
    <xf numFmtId="165" fontId="6" fillId="7" borderId="43" xfId="0" applyNumberFormat="1" applyFont="1" applyFill="1" applyBorder="1" applyAlignment="1" applyProtection="1">
      <alignment vertical="center"/>
    </xf>
    <xf numFmtId="0" fontId="8" fillId="2" borderId="48" xfId="0" applyFont="1" applyFill="1" applyBorder="1" applyAlignment="1" applyProtection="1">
      <alignment vertical="center"/>
      <protection locked="0"/>
    </xf>
    <xf numFmtId="4" fontId="6" fillId="0" borderId="49" xfId="0" applyNumberFormat="1" applyFont="1" applyBorder="1" applyAlignment="1">
      <alignment vertical="center"/>
    </xf>
    <xf numFmtId="0" fontId="6" fillId="7" borderId="44" xfId="0" applyFont="1" applyFill="1" applyBorder="1" applyAlignment="1" applyProtection="1">
      <alignment vertical="center"/>
    </xf>
    <xf numFmtId="165" fontId="6" fillId="7" borderId="44" xfId="0" applyNumberFormat="1" applyFont="1" applyFill="1" applyBorder="1" applyAlignment="1" applyProtection="1">
      <alignment vertical="center"/>
    </xf>
    <xf numFmtId="4" fontId="6" fillId="7" borderId="51" xfId="0" applyNumberFormat="1" applyFont="1" applyFill="1" applyBorder="1" applyAlignment="1">
      <alignment vertical="center"/>
    </xf>
    <xf numFmtId="0" fontId="6" fillId="0" borderId="45" xfId="0" applyFont="1" applyBorder="1" applyAlignment="1" applyProtection="1">
      <alignment vertical="center"/>
    </xf>
    <xf numFmtId="165" fontId="6" fillId="4" borderId="18" xfId="0" applyNumberFormat="1" applyFont="1" applyFill="1" applyBorder="1" applyAlignment="1">
      <alignment vertical="center"/>
    </xf>
    <xf numFmtId="165" fontId="6" fillId="4" borderId="5" xfId="0" applyNumberFormat="1" applyFont="1" applyFill="1" applyBorder="1" applyAlignment="1">
      <alignment vertical="center"/>
    </xf>
    <xf numFmtId="165" fontId="6" fillId="8" borderId="18" xfId="0" applyNumberFormat="1" applyFont="1" applyFill="1" applyBorder="1" applyAlignment="1">
      <alignment vertical="center"/>
    </xf>
    <xf numFmtId="165" fontId="6" fillId="8" borderId="5" xfId="0" applyNumberFormat="1" applyFont="1" applyFill="1" applyBorder="1" applyAlignment="1">
      <alignment vertical="center"/>
    </xf>
    <xf numFmtId="0" fontId="14" fillId="0" borderId="0" xfId="0" applyFont="1" applyAlignment="1">
      <alignment vertical="center" textRotation="90"/>
    </xf>
    <xf numFmtId="0" fontId="6" fillId="0" borderId="7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165" fontId="6" fillId="4" borderId="18" xfId="0" applyNumberFormat="1" applyFont="1" applyFill="1" applyBorder="1" applyAlignment="1" applyProtection="1">
      <alignment vertical="center"/>
    </xf>
    <xf numFmtId="165" fontId="6" fillId="4" borderId="5" xfId="0" applyNumberFormat="1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4" fontId="6" fillId="0" borderId="0" xfId="0" applyNumberFormat="1" applyFont="1" applyBorder="1" applyAlignment="1">
      <alignment vertical="center"/>
    </xf>
    <xf numFmtId="0" fontId="6" fillId="9" borderId="46" xfId="0" applyFont="1" applyFill="1" applyBorder="1" applyAlignment="1" applyProtection="1">
      <alignment vertical="center"/>
    </xf>
    <xf numFmtId="165" fontId="6" fillId="9" borderId="46" xfId="0" applyNumberFormat="1" applyFont="1" applyFill="1" applyBorder="1" applyAlignment="1" applyProtection="1">
      <alignment vertical="center"/>
    </xf>
    <xf numFmtId="4" fontId="6" fillId="11" borderId="47" xfId="0" applyNumberFormat="1" applyFont="1" applyFill="1" applyBorder="1" applyAlignment="1">
      <alignment vertical="center"/>
    </xf>
    <xf numFmtId="0" fontId="6" fillId="9" borderId="43" xfId="0" applyFont="1" applyFill="1" applyBorder="1" applyAlignment="1" applyProtection="1">
      <alignment vertical="center"/>
    </xf>
    <xf numFmtId="165" fontId="6" fillId="9" borderId="43" xfId="0" applyNumberFormat="1" applyFont="1" applyFill="1" applyBorder="1" applyAlignment="1" applyProtection="1">
      <alignment vertical="center"/>
    </xf>
    <xf numFmtId="4" fontId="6" fillId="7" borderId="40" xfId="0" applyNumberFormat="1" applyFont="1" applyFill="1" applyBorder="1" applyAlignment="1">
      <alignment vertical="center"/>
    </xf>
    <xf numFmtId="0" fontId="6" fillId="9" borderId="48" xfId="0" applyFont="1" applyFill="1" applyBorder="1" applyAlignment="1" applyProtection="1">
      <alignment vertical="center"/>
    </xf>
    <xf numFmtId="165" fontId="6" fillId="9" borderId="48" xfId="0" applyNumberFormat="1" applyFont="1" applyFill="1" applyBorder="1" applyAlignment="1" applyProtection="1">
      <alignment vertical="center"/>
    </xf>
    <xf numFmtId="4" fontId="6" fillId="7" borderId="49" xfId="0" applyNumberFormat="1" applyFont="1" applyFill="1" applyBorder="1" applyAlignment="1">
      <alignment vertical="center"/>
    </xf>
    <xf numFmtId="165" fontId="6" fillId="10" borderId="18" xfId="0" applyNumberFormat="1" applyFont="1" applyFill="1" applyBorder="1" applyAlignment="1">
      <alignment vertical="center"/>
    </xf>
    <xf numFmtId="165" fontId="6" fillId="10" borderId="5" xfId="0" applyNumberFormat="1" applyFont="1" applyFill="1" applyBorder="1" applyAlignment="1">
      <alignment vertical="center"/>
    </xf>
    <xf numFmtId="0" fontId="15" fillId="11" borderId="45" xfId="0" applyFont="1" applyFill="1" applyBorder="1" applyAlignment="1" applyProtection="1">
      <alignment vertical="center"/>
    </xf>
    <xf numFmtId="0" fontId="6" fillId="11" borderId="45" xfId="0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Alignment="1">
      <alignment horizontal="left" vertical="center"/>
    </xf>
    <xf numFmtId="0" fontId="6" fillId="0" borderId="37" xfId="0" applyFont="1" applyBorder="1" applyAlignment="1">
      <alignment horizontal="right" vertical="center"/>
    </xf>
    <xf numFmtId="165" fontId="6" fillId="0" borderId="38" xfId="0" applyNumberFormat="1" applyFont="1" applyBorder="1" applyAlignment="1">
      <alignment horizontal="right" vertical="center"/>
    </xf>
    <xf numFmtId="0" fontId="6" fillId="0" borderId="39" xfId="0" quotePrefix="1" applyFont="1" applyBorder="1" applyAlignment="1">
      <alignment horizontal="right" vertical="center"/>
    </xf>
    <xf numFmtId="165" fontId="6" fillId="0" borderId="40" xfId="0" applyNumberFormat="1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165" fontId="13" fillId="12" borderId="4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7" fillId="0" borderId="52" xfId="0" applyFont="1" applyBorder="1"/>
    <xf numFmtId="165" fontId="9" fillId="0" borderId="11" xfId="0" applyNumberFormat="1" applyFont="1" applyBorder="1" applyAlignment="1">
      <alignment vertical="center"/>
    </xf>
    <xf numFmtId="165" fontId="9" fillId="0" borderId="14" xfId="0" applyNumberFormat="1" applyFont="1" applyBorder="1" applyAlignment="1">
      <alignment vertical="center"/>
    </xf>
    <xf numFmtId="165" fontId="9" fillId="0" borderId="53" xfId="0" applyNumberFormat="1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14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quotePrefix="1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65" fontId="9" fillId="0" borderId="34" xfId="0" applyNumberFormat="1" applyFont="1" applyBorder="1" applyAlignment="1">
      <alignment horizontal="center" vertical="center"/>
    </xf>
    <xf numFmtId="165" fontId="9" fillId="0" borderId="35" xfId="0" applyNumberFormat="1" applyFont="1" applyBorder="1" applyAlignment="1">
      <alignment horizontal="center" vertical="center"/>
    </xf>
    <xf numFmtId="165" fontId="9" fillId="0" borderId="3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23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4" borderId="21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 textRotation="90"/>
    </xf>
    <xf numFmtId="0" fontId="16" fillId="0" borderId="0" xfId="0" applyFont="1" applyFill="1" applyAlignment="1">
      <alignment horizontal="center" vertical="center" wrapText="1"/>
    </xf>
  </cellXfs>
  <cellStyles count="1">
    <cellStyle name="Standaard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699"/>
      <color rgb="FFE43137"/>
      <color rgb="FFEE3940"/>
      <color rgb="FF0168B3"/>
      <color rgb="FF00AD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238124</xdr:colOff>
      <xdr:row>1</xdr:row>
      <xdr:rowOff>0</xdr:rowOff>
    </xdr:from>
    <xdr:to>
      <xdr:col>11</xdr:col>
      <xdr:colOff>73464</xdr:colOff>
      <xdr:row>2</xdr:row>
      <xdr:rowOff>14670</xdr:rowOff>
    </xdr:to>
    <xdr:pic>
      <xdr:nvPicPr>
        <xdr:cNvPr id="2" name="Afbeelding 1" descr="ksj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600699" y="180975"/>
          <a:ext cx="1787965" cy="90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99"/>
  </sheetPr>
  <dimension ref="B2:K52"/>
  <sheetViews>
    <sheetView showGridLines="0" tabSelected="1" view="pageBreakPreview" zoomScaleNormal="110" zoomScaleSheetLayoutView="100" workbookViewId="0">
      <selection activeCell="C7" sqref="C7"/>
    </sheetView>
  </sheetViews>
  <sheetFormatPr defaultRowHeight="15" x14ac:dyDescent="0.25"/>
  <cols>
    <col min="1" max="1" width="5.7109375" style="8" customWidth="1"/>
    <col min="2" max="2" width="15" style="8" customWidth="1"/>
    <col min="3" max="3" width="10.85546875" style="8" customWidth="1"/>
    <col min="4" max="4" width="9.28515625" style="8" customWidth="1"/>
    <col min="5" max="5" width="10.42578125" style="8" bestFit="1" customWidth="1"/>
    <col min="6" max="6" width="9.28515625" style="8" customWidth="1"/>
    <col min="7" max="7" width="10.7109375" style="8" bestFit="1" customWidth="1"/>
    <col min="8" max="8" width="9.140625" style="8"/>
    <col min="9" max="9" width="9.28515625" style="8" customWidth="1"/>
    <col min="10" max="10" width="10.7109375" style="8" bestFit="1" customWidth="1"/>
    <col min="11" max="11" width="9.28515625" style="8" customWidth="1"/>
    <col min="12" max="12" width="5.7109375" style="8" customWidth="1"/>
    <col min="13" max="16384" width="9.140625" style="8"/>
  </cols>
  <sheetData>
    <row r="2" spans="2:11" ht="69.95" customHeight="1" x14ac:dyDescent="0.25">
      <c r="B2" s="144" t="s">
        <v>196</v>
      </c>
      <c r="C2" s="144"/>
      <c r="D2" s="144"/>
      <c r="E2" s="144"/>
      <c r="F2" s="144"/>
      <c r="G2" s="144"/>
      <c r="H2" s="144"/>
      <c r="I2" s="144"/>
      <c r="J2" s="144"/>
    </row>
    <row r="4" spans="2:11" ht="23.25" customHeight="1" x14ac:dyDescent="0.25">
      <c r="B4" s="145" t="s">
        <v>192</v>
      </c>
      <c r="C4" s="146"/>
      <c r="D4" s="146"/>
      <c r="E4" s="147"/>
      <c r="F4" s="7"/>
      <c r="G4" s="121"/>
      <c r="H4" s="158" t="s">
        <v>36</v>
      </c>
      <c r="I4" s="158"/>
      <c r="J4" s="158"/>
      <c r="K4" s="158"/>
    </row>
    <row r="6" spans="2:11" x14ac:dyDescent="0.25">
      <c r="B6" s="118" t="s">
        <v>194</v>
      </c>
      <c r="C6" s="122"/>
      <c r="D6" s="122"/>
      <c r="G6" s="7"/>
      <c r="H6" s="4" t="str">
        <f>"Datum aanvraag: "</f>
        <v xml:space="preserve">Datum aanvraag: </v>
      </c>
      <c r="I6" s="5"/>
    </row>
    <row r="7" spans="2:11" x14ac:dyDescent="0.25">
      <c r="B7" s="2" t="str">
        <f>"Groepsnummer:  "</f>
        <v xml:space="preserve">Groepsnummer:  </v>
      </c>
      <c r="C7" s="3"/>
      <c r="D7" s="10"/>
      <c r="E7" s="10"/>
      <c r="H7" s="4" t="str">
        <f>"Naam groep: "</f>
        <v xml:space="preserve">Naam groep: </v>
      </c>
      <c r="I7" s="6" t="e">
        <f>VLOOKUP(C7,Groepen!A2:B288,2,FALSE)</f>
        <v>#N/A</v>
      </c>
    </row>
    <row r="8" spans="2:11" x14ac:dyDescent="0.25">
      <c r="B8" s="7"/>
      <c r="C8" s="7"/>
      <c r="D8" s="7"/>
      <c r="E8" s="7"/>
      <c r="F8" s="7"/>
      <c r="G8" s="7"/>
      <c r="I8" s="7"/>
    </row>
    <row r="9" spans="2:11" x14ac:dyDescent="0.25">
      <c r="B9" s="118" t="s">
        <v>191</v>
      </c>
    </row>
    <row r="10" spans="2:11" x14ac:dyDescent="0.25">
      <c r="B10" s="8" t="s">
        <v>1</v>
      </c>
      <c r="C10" s="9"/>
      <c r="D10" s="10"/>
      <c r="E10" s="10"/>
      <c r="H10" s="4" t="str">
        <f>"Naam: "</f>
        <v xml:space="preserve">Naam: </v>
      </c>
      <c r="I10" s="9"/>
      <c r="J10" s="120"/>
      <c r="K10" s="120"/>
    </row>
    <row r="11" spans="2:11" x14ac:dyDescent="0.25">
      <c r="B11" s="8" t="s">
        <v>28</v>
      </c>
      <c r="C11" s="9"/>
      <c r="D11" s="10"/>
      <c r="E11" s="10"/>
      <c r="H11" s="4" t="str">
        <f>"Postcode + gemeente: "</f>
        <v xml:space="preserve">Postcode + gemeente: </v>
      </c>
      <c r="I11" s="9"/>
      <c r="J11" s="120"/>
      <c r="K11" s="120"/>
    </row>
    <row r="12" spans="2:11" x14ac:dyDescent="0.25">
      <c r="B12" s="8" t="s">
        <v>0</v>
      </c>
      <c r="C12" s="11"/>
      <c r="D12" s="10"/>
      <c r="E12" s="10"/>
      <c r="J12" s="12"/>
    </row>
    <row r="13" spans="2:11" x14ac:dyDescent="0.25">
      <c r="B13" s="7"/>
      <c r="C13" s="7"/>
      <c r="D13" s="7"/>
      <c r="E13" s="7"/>
      <c r="F13" s="7"/>
      <c r="G13" s="7"/>
      <c r="H13" s="7"/>
      <c r="I13" s="7"/>
      <c r="J13" s="12"/>
    </row>
    <row r="14" spans="2:11" x14ac:dyDescent="0.25">
      <c r="B14" s="119" t="s">
        <v>195</v>
      </c>
      <c r="I14" s="7"/>
      <c r="J14" s="12"/>
    </row>
    <row r="15" spans="2:11" x14ac:dyDescent="0.25">
      <c r="B15" s="8" t="s">
        <v>2</v>
      </c>
      <c r="D15" s="9"/>
      <c r="E15" s="10"/>
      <c r="F15" s="10"/>
      <c r="G15" s="10"/>
      <c r="H15" s="10"/>
      <c r="I15" s="120"/>
      <c r="J15" s="120"/>
      <c r="K15" s="120"/>
    </row>
    <row r="16" spans="2:11" x14ac:dyDescent="0.25">
      <c r="B16" s="8" t="s">
        <v>3</v>
      </c>
      <c r="D16" s="9"/>
      <c r="E16" s="10"/>
      <c r="F16" s="10"/>
      <c r="G16" s="10"/>
      <c r="H16" s="10"/>
      <c r="I16" s="120"/>
      <c r="J16" s="120"/>
      <c r="K16" s="120"/>
    </row>
    <row r="17" spans="2:11" x14ac:dyDescent="0.25">
      <c r="B17" s="8" t="s">
        <v>4</v>
      </c>
      <c r="D17" s="5"/>
      <c r="E17" s="8" t="s">
        <v>5</v>
      </c>
      <c r="F17" s="5"/>
      <c r="G17" s="8" t="s">
        <v>78</v>
      </c>
      <c r="I17" s="7"/>
      <c r="J17" s="12"/>
    </row>
    <row r="18" spans="2:11" ht="15.75" thickBot="1" x14ac:dyDescent="0.3">
      <c r="B18" s="7"/>
      <c r="C18" s="7"/>
      <c r="D18" s="7"/>
      <c r="E18" s="7"/>
      <c r="F18" s="7"/>
      <c r="G18" s="7"/>
      <c r="H18" s="7"/>
      <c r="I18" s="7"/>
      <c r="J18" s="12"/>
    </row>
    <row r="19" spans="2:11" ht="15" customHeight="1" thickBot="1" x14ac:dyDescent="0.3">
      <c r="B19" s="156" t="s">
        <v>6</v>
      </c>
      <c r="C19" s="152" t="s">
        <v>193</v>
      </c>
      <c r="D19" s="152"/>
      <c r="E19" s="153"/>
      <c r="F19" s="148" t="s">
        <v>77</v>
      </c>
      <c r="G19" s="149"/>
      <c r="H19" s="150"/>
      <c r="I19" s="151" t="s">
        <v>18</v>
      </c>
      <c r="J19" s="149"/>
      <c r="K19" s="150"/>
    </row>
    <row r="20" spans="2:11" ht="30.75" thickBot="1" x14ac:dyDescent="0.3">
      <c r="B20" s="157"/>
      <c r="C20" s="154"/>
      <c r="D20" s="154"/>
      <c r="E20" s="155"/>
      <c r="F20" s="13" t="s">
        <v>27</v>
      </c>
      <c r="G20" s="14" t="s">
        <v>25</v>
      </c>
      <c r="H20" s="15" t="s">
        <v>26</v>
      </c>
      <c r="I20" s="13" t="s">
        <v>27</v>
      </c>
      <c r="J20" s="14" t="s">
        <v>25</v>
      </c>
      <c r="K20" s="15" t="s">
        <v>26</v>
      </c>
    </row>
    <row r="21" spans="2:11" x14ac:dyDescent="0.25">
      <c r="B21" s="16" t="s">
        <v>7</v>
      </c>
      <c r="C21" s="159" t="s">
        <v>197</v>
      </c>
      <c r="D21" s="159"/>
      <c r="E21" s="160"/>
      <c r="F21" s="17" t="s">
        <v>14</v>
      </c>
      <c r="G21" s="18">
        <f>Detailoverzicht!D14</f>
        <v>0</v>
      </c>
      <c r="H21" s="18">
        <f>Detailoverzicht!E14</f>
        <v>0</v>
      </c>
      <c r="I21" s="19" t="s">
        <v>19</v>
      </c>
      <c r="J21" s="18">
        <f>Detailoverzicht!D26</f>
        <v>0</v>
      </c>
      <c r="K21" s="126">
        <f>Detailoverzicht!E26</f>
        <v>0</v>
      </c>
    </row>
    <row r="22" spans="2:11" x14ac:dyDescent="0.25">
      <c r="B22" s="20" t="s">
        <v>8</v>
      </c>
      <c r="C22" s="134" t="s">
        <v>198</v>
      </c>
      <c r="D22" s="134"/>
      <c r="E22" s="135"/>
      <c r="F22" s="21" t="s">
        <v>14</v>
      </c>
      <c r="G22" s="22">
        <f>Detailoverzicht!J14</f>
        <v>0</v>
      </c>
      <c r="H22" s="22">
        <f>Detailoverzicht!K14</f>
        <v>0</v>
      </c>
      <c r="I22" s="21" t="s">
        <v>19</v>
      </c>
      <c r="J22" s="22">
        <f>Detailoverzicht!J26</f>
        <v>0</v>
      </c>
      <c r="K22" s="127">
        <f>Detailoverzicht!K26</f>
        <v>0</v>
      </c>
    </row>
    <row r="23" spans="2:11" x14ac:dyDescent="0.25">
      <c r="B23" s="20" t="s">
        <v>9</v>
      </c>
      <c r="C23" s="134" t="s">
        <v>199</v>
      </c>
      <c r="D23" s="134"/>
      <c r="E23" s="135"/>
      <c r="F23" s="21" t="s">
        <v>15</v>
      </c>
      <c r="G23" s="22">
        <f>Detailoverzicht!P14</f>
        <v>0</v>
      </c>
      <c r="H23" s="22">
        <f>Detailoverzicht!Q14</f>
        <v>0</v>
      </c>
      <c r="I23" s="21" t="s">
        <v>20</v>
      </c>
      <c r="J23" s="22">
        <f>Detailoverzicht!P26</f>
        <v>0</v>
      </c>
      <c r="K23" s="127">
        <f>Detailoverzicht!Q26</f>
        <v>0</v>
      </c>
    </row>
    <row r="24" spans="2:11" x14ac:dyDescent="0.25">
      <c r="B24" s="20" t="s">
        <v>10</v>
      </c>
      <c r="C24" s="134" t="s">
        <v>200</v>
      </c>
      <c r="D24" s="134"/>
      <c r="E24" s="135"/>
      <c r="F24" s="23"/>
      <c r="G24" s="24"/>
      <c r="H24" s="25"/>
      <c r="I24" s="26" t="s">
        <v>21</v>
      </c>
      <c r="J24" s="22">
        <f>Detailoverzicht!V26</f>
        <v>0</v>
      </c>
      <c r="K24" s="127">
        <f>Detailoverzicht!W26</f>
        <v>0</v>
      </c>
    </row>
    <row r="25" spans="2:11" x14ac:dyDescent="0.25">
      <c r="B25" s="20" t="s">
        <v>11</v>
      </c>
      <c r="C25" s="134" t="s">
        <v>201</v>
      </c>
      <c r="D25" s="134"/>
      <c r="E25" s="135"/>
      <c r="F25" s="23"/>
      <c r="G25" s="24"/>
      <c r="H25" s="25"/>
      <c r="I25" s="26" t="s">
        <v>22</v>
      </c>
      <c r="J25" s="22">
        <f>Detailoverzicht!D42</f>
        <v>0</v>
      </c>
      <c r="K25" s="127">
        <f>Detailoverzicht!E42</f>
        <v>0</v>
      </c>
    </row>
    <row r="26" spans="2:11" x14ac:dyDescent="0.25">
      <c r="B26" s="20" t="s">
        <v>37</v>
      </c>
      <c r="C26" s="134" t="s">
        <v>202</v>
      </c>
      <c r="D26" s="134"/>
      <c r="E26" s="135"/>
      <c r="F26" s="21" t="s">
        <v>16</v>
      </c>
      <c r="G26" s="22">
        <f>Detailoverzicht!J35</f>
        <v>0</v>
      </c>
      <c r="H26" s="22">
        <f>Detailoverzicht!K35</f>
        <v>0</v>
      </c>
      <c r="I26" s="21" t="s">
        <v>23</v>
      </c>
      <c r="J26" s="22">
        <f>Detailoverzicht!J42</f>
        <v>0</v>
      </c>
      <c r="K26" s="127">
        <f>Detailoverzicht!K42</f>
        <v>0</v>
      </c>
    </row>
    <row r="27" spans="2:11" x14ac:dyDescent="0.25">
      <c r="B27" s="20" t="s">
        <v>38</v>
      </c>
      <c r="C27" s="134" t="s">
        <v>203</v>
      </c>
      <c r="D27" s="134"/>
      <c r="E27" s="135"/>
      <c r="F27" s="129" t="s">
        <v>377</v>
      </c>
      <c r="G27" s="22">
        <f>Detailoverzicht!P35</f>
        <v>0</v>
      </c>
      <c r="H27" s="22">
        <f>Detailoverzicht!Q35</f>
        <v>0</v>
      </c>
      <c r="I27" s="21" t="s">
        <v>30</v>
      </c>
      <c r="J27" s="22">
        <f>Detailoverzicht!P42</f>
        <v>0</v>
      </c>
      <c r="K27" s="127">
        <f>Detailoverzicht!Q42</f>
        <v>0</v>
      </c>
    </row>
    <row r="28" spans="2:11" x14ac:dyDescent="0.25">
      <c r="B28" s="20" t="s">
        <v>12</v>
      </c>
      <c r="C28" s="134" t="s">
        <v>204</v>
      </c>
      <c r="D28" s="134"/>
      <c r="E28" s="135"/>
      <c r="F28" s="21" t="s">
        <v>16</v>
      </c>
      <c r="G28" s="22">
        <f>Detailoverzicht!V35</f>
        <v>0</v>
      </c>
      <c r="H28" s="22">
        <f>Detailoverzicht!W35</f>
        <v>0</v>
      </c>
      <c r="I28" s="21" t="s">
        <v>23</v>
      </c>
      <c r="J28" s="22">
        <f>Detailoverzicht!V42</f>
        <v>0</v>
      </c>
      <c r="K28" s="127">
        <f>Detailoverzicht!W42</f>
        <v>0</v>
      </c>
    </row>
    <row r="29" spans="2:11" ht="15.75" thickBot="1" x14ac:dyDescent="0.3">
      <c r="B29" s="27" t="s">
        <v>13</v>
      </c>
      <c r="C29" s="141" t="s">
        <v>205</v>
      </c>
      <c r="D29" s="141"/>
      <c r="E29" s="142"/>
      <c r="F29" s="28" t="s">
        <v>17</v>
      </c>
      <c r="G29" s="29">
        <f>Detailoverzicht!D51</f>
        <v>0</v>
      </c>
      <c r="H29" s="29">
        <f>Detailoverzicht!E51</f>
        <v>0</v>
      </c>
      <c r="I29" s="28" t="s">
        <v>24</v>
      </c>
      <c r="J29" s="29">
        <f>Detailoverzicht!D58</f>
        <v>0</v>
      </c>
      <c r="K29" s="128">
        <f>Detailoverzicht!E58</f>
        <v>0</v>
      </c>
    </row>
    <row r="30" spans="2:11" ht="16.5" thickTop="1" thickBot="1" x14ac:dyDescent="0.3">
      <c r="B30" s="136" t="s">
        <v>29</v>
      </c>
      <c r="C30" s="30"/>
      <c r="D30" s="30"/>
      <c r="E30" s="30"/>
      <c r="F30" s="31"/>
      <c r="G30" s="32"/>
      <c r="H30" s="33">
        <f>SUM(H21:H29)</f>
        <v>0</v>
      </c>
      <c r="I30" s="34"/>
      <c r="J30" s="32"/>
      <c r="K30" s="33">
        <f>SUM(K21:K29)</f>
        <v>0</v>
      </c>
    </row>
    <row r="31" spans="2:11" ht="16.5" customHeight="1" thickTop="1" thickBot="1" x14ac:dyDescent="0.3">
      <c r="B31" s="137"/>
      <c r="C31" s="35"/>
      <c r="D31" s="35"/>
      <c r="E31" s="35"/>
      <c r="F31" s="36"/>
      <c r="G31" s="37"/>
      <c r="H31" s="138">
        <f>H30+K30</f>
        <v>0</v>
      </c>
      <c r="I31" s="139"/>
      <c r="J31" s="139"/>
      <c r="K31" s="140"/>
    </row>
    <row r="32" spans="2:11" ht="7.5" customHeight="1" x14ac:dyDescent="0.25">
      <c r="B32" s="7"/>
      <c r="C32" s="7"/>
      <c r="D32" s="7"/>
      <c r="E32" s="7"/>
      <c r="F32" s="7"/>
      <c r="G32" s="7"/>
      <c r="H32" s="7"/>
      <c r="I32" s="7"/>
      <c r="J32" s="7"/>
    </row>
    <row r="33" spans="2:11" ht="60" customHeight="1" x14ac:dyDescent="0.25">
      <c r="B33" s="132" t="s">
        <v>76</v>
      </c>
      <c r="C33" s="133"/>
      <c r="D33" s="133"/>
      <c r="E33" s="133"/>
      <c r="F33" s="133"/>
      <c r="G33" s="133"/>
      <c r="H33" s="133"/>
      <c r="I33" s="133"/>
      <c r="J33" s="133"/>
      <c r="K33" s="133"/>
    </row>
    <row r="34" spans="2:11" ht="24" customHeight="1" x14ac:dyDescent="0.25">
      <c r="B34" s="123"/>
      <c r="C34" s="143" t="str">
        <f>Detailoverzicht!K45</f>
        <v/>
      </c>
      <c r="D34" s="143"/>
      <c r="E34" s="143"/>
      <c r="F34" s="143"/>
      <c r="G34" s="143"/>
      <c r="H34" s="143"/>
      <c r="I34" s="143"/>
      <c r="J34" s="143"/>
      <c r="K34" s="123"/>
    </row>
    <row r="35" spans="2:11" ht="7.5" customHeight="1" thickBot="1" x14ac:dyDescent="0.3">
      <c r="B35" s="124"/>
      <c r="C35" s="124"/>
      <c r="D35" s="124"/>
      <c r="E35" s="124"/>
      <c r="F35" s="124"/>
      <c r="G35" s="124"/>
      <c r="H35" s="124"/>
      <c r="I35" s="124"/>
      <c r="J35" s="124"/>
      <c r="K35" s="124"/>
    </row>
    <row r="36" spans="2:11" ht="15.75" thickBot="1" x14ac:dyDescent="0.3">
      <c r="B36" s="8" t="s">
        <v>35</v>
      </c>
      <c r="H36" s="38">
        <f>H31*10/100</f>
        <v>0</v>
      </c>
    </row>
    <row r="37" spans="2:11" ht="15.75" thickBot="1" x14ac:dyDescent="0.3">
      <c r="B37" s="8" t="s">
        <v>31</v>
      </c>
      <c r="H37" s="39">
        <f>IF(H31+H36&gt;13.61,H31+H36,13.61)</f>
        <v>13.61</v>
      </c>
    </row>
    <row r="39" spans="2:11" x14ac:dyDescent="0.25">
      <c r="B39" s="8" t="s">
        <v>32</v>
      </c>
    </row>
    <row r="40" spans="2:11" x14ac:dyDescent="0.25">
      <c r="B40" s="130"/>
      <c r="C40" s="131"/>
      <c r="D40" s="131"/>
      <c r="E40" s="131"/>
      <c r="F40" s="131"/>
      <c r="G40" s="131"/>
      <c r="H40" s="131"/>
      <c r="I40" s="131"/>
      <c r="J40" s="131"/>
      <c r="K40" s="131"/>
    </row>
    <row r="41" spans="2:11" x14ac:dyDescent="0.25">
      <c r="B41" s="131"/>
      <c r="C41" s="131"/>
      <c r="D41" s="131"/>
      <c r="E41" s="131"/>
      <c r="F41" s="131"/>
      <c r="G41" s="131"/>
      <c r="H41" s="131"/>
      <c r="I41" s="131"/>
      <c r="J41" s="131"/>
      <c r="K41" s="131"/>
    </row>
    <row r="42" spans="2:11" x14ac:dyDescent="0.25">
      <c r="B42" s="131"/>
      <c r="C42" s="131"/>
      <c r="D42" s="131"/>
      <c r="E42" s="131"/>
      <c r="F42" s="131"/>
      <c r="G42" s="131"/>
      <c r="H42" s="131"/>
      <c r="I42" s="131"/>
      <c r="J42" s="131"/>
      <c r="K42" s="131"/>
    </row>
    <row r="43" spans="2:11" x14ac:dyDescent="0.25">
      <c r="B43" s="131"/>
      <c r="C43" s="131"/>
      <c r="D43" s="131"/>
      <c r="E43" s="131"/>
      <c r="F43" s="131"/>
      <c r="G43" s="131"/>
      <c r="H43" s="131"/>
      <c r="I43" s="131"/>
      <c r="J43" s="131"/>
      <c r="K43" s="131"/>
    </row>
    <row r="45" spans="2:11" x14ac:dyDescent="0.25">
      <c r="B45" s="8" t="s">
        <v>33</v>
      </c>
    </row>
    <row r="46" spans="2:11" x14ac:dyDescent="0.25">
      <c r="B46" s="8" t="s">
        <v>34</v>
      </c>
      <c r="E46" s="9"/>
      <c r="F46" s="10"/>
      <c r="G46" s="10"/>
      <c r="H46" s="10"/>
      <c r="I46" s="10"/>
      <c r="J46" s="10"/>
      <c r="K46" s="10"/>
    </row>
    <row r="47" spans="2:11" x14ac:dyDescent="0.25">
      <c r="B47" s="7"/>
      <c r="C47" s="7"/>
      <c r="D47" s="7"/>
      <c r="E47" s="7"/>
      <c r="F47" s="7"/>
      <c r="G47" s="7"/>
      <c r="H47" s="7"/>
      <c r="I47" s="7"/>
      <c r="J47" s="7"/>
    </row>
    <row r="48" spans="2:11" x14ac:dyDescent="0.25">
      <c r="B48" s="7"/>
      <c r="C48" s="7"/>
      <c r="D48" s="7"/>
      <c r="E48" s="7"/>
      <c r="F48" s="7"/>
      <c r="G48" s="7"/>
      <c r="H48" s="7"/>
      <c r="I48" s="7"/>
      <c r="J48" s="7"/>
    </row>
    <row r="49" spans="2:10" x14ac:dyDescent="0.25">
      <c r="B49" s="7"/>
      <c r="C49" s="7"/>
      <c r="D49" s="7"/>
      <c r="E49" s="7"/>
      <c r="F49" s="7"/>
      <c r="G49" s="7"/>
      <c r="H49" s="7"/>
      <c r="I49" s="7"/>
      <c r="J49" s="7"/>
    </row>
    <row r="50" spans="2:10" x14ac:dyDescent="0.25">
      <c r="B50" s="7"/>
      <c r="C50" s="7"/>
      <c r="D50" s="7"/>
      <c r="E50" s="7"/>
      <c r="F50" s="7"/>
      <c r="G50" s="7"/>
      <c r="H50" s="7"/>
      <c r="I50" s="7"/>
      <c r="J50" s="7"/>
    </row>
    <row r="51" spans="2:10" x14ac:dyDescent="0.25">
      <c r="B51" s="7"/>
      <c r="C51" s="7"/>
      <c r="D51" s="7"/>
      <c r="E51" s="7"/>
      <c r="F51" s="7"/>
      <c r="G51" s="7"/>
      <c r="H51" s="7"/>
      <c r="I51" s="7"/>
      <c r="J51" s="7"/>
    </row>
    <row r="52" spans="2:10" x14ac:dyDescent="0.25">
      <c r="B52" s="7"/>
      <c r="C52" s="7"/>
      <c r="D52" s="7"/>
      <c r="E52" s="7"/>
      <c r="F52" s="7"/>
      <c r="G52" s="7"/>
      <c r="H52" s="7"/>
      <c r="I52" s="7"/>
      <c r="J52" s="7"/>
    </row>
  </sheetData>
  <sheetProtection password="E468" sheet="1" objects="1" scenarios="1" selectLockedCells="1"/>
  <mergeCells count="21">
    <mergeCell ref="C26:E26"/>
    <mergeCell ref="C28:E28"/>
    <mergeCell ref="C21:E21"/>
    <mergeCell ref="C22:E22"/>
    <mergeCell ref="C23:E23"/>
    <mergeCell ref="C24:E24"/>
    <mergeCell ref="C25:E25"/>
    <mergeCell ref="B2:J2"/>
    <mergeCell ref="B4:E4"/>
    <mergeCell ref="F19:H19"/>
    <mergeCell ref="I19:K19"/>
    <mergeCell ref="C19:E20"/>
    <mergeCell ref="B19:B20"/>
    <mergeCell ref="H4:K4"/>
    <mergeCell ref="B40:K43"/>
    <mergeCell ref="B33:K33"/>
    <mergeCell ref="C27:E27"/>
    <mergeCell ref="B30:B31"/>
    <mergeCell ref="H31:K31"/>
    <mergeCell ref="C29:E29"/>
    <mergeCell ref="C34:J34"/>
  </mergeCells>
  <conditionalFormatting sqref="B34:B35 C34:J34">
    <cfRule type="containsText" dxfId="2" priority="2" operator="containsText" text="Je hebt">
      <formula>NOT(ISERROR(SEARCH("Je hebt",B34)))</formula>
    </cfRule>
  </conditionalFormatting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43137"/>
  </sheetPr>
  <dimension ref="A1:AB77"/>
  <sheetViews>
    <sheetView showGridLines="0" view="pageBreakPreview" zoomScaleNormal="100" zoomScaleSheetLayoutView="100" workbookViewId="0">
      <selection activeCell="U16" sqref="U16:V16"/>
    </sheetView>
  </sheetViews>
  <sheetFormatPr defaultColWidth="73.140625" defaultRowHeight="12" x14ac:dyDescent="0.25"/>
  <cols>
    <col min="1" max="1" width="5.7109375" style="7" customWidth="1"/>
    <col min="2" max="3" width="15.7109375" style="7" customWidth="1"/>
    <col min="4" max="4" width="12.28515625" style="7" customWidth="1"/>
    <col min="5" max="5" width="8.28515625" style="7" customWidth="1"/>
    <col min="6" max="6" width="2" style="40" hidden="1" customWidth="1"/>
    <col min="7" max="7" width="3.7109375" style="1" customWidth="1"/>
    <col min="8" max="9" width="15.7109375" style="7" customWidth="1"/>
    <col min="10" max="10" width="12.28515625" style="7" customWidth="1"/>
    <col min="11" max="11" width="8.28515625" style="7" customWidth="1"/>
    <col min="12" max="12" width="3" style="102" hidden="1" customWidth="1"/>
    <col min="13" max="13" width="3.7109375" style="7" customWidth="1"/>
    <col min="14" max="15" width="15.7109375" style="7" customWidth="1"/>
    <col min="16" max="16" width="12.28515625" style="1" customWidth="1"/>
    <col min="17" max="17" width="8.28515625" style="7" customWidth="1"/>
    <col min="18" max="18" width="2" style="43" hidden="1" customWidth="1"/>
    <col min="19" max="19" width="3.7109375" style="7" customWidth="1"/>
    <col min="20" max="21" width="15.7109375" style="7" customWidth="1"/>
    <col min="22" max="22" width="12.28515625" style="1" customWidth="1"/>
    <col min="23" max="23" width="8.28515625" style="7" customWidth="1"/>
    <col min="24" max="24" width="2" style="43" hidden="1" customWidth="1"/>
    <col min="25" max="25" width="3.7109375" style="7" customWidth="1"/>
    <col min="26" max="26" width="8.28515625" style="7" bestFit="1" customWidth="1"/>
    <col min="27" max="27" width="5.7109375" style="7" customWidth="1"/>
    <col min="28" max="28" width="10.7109375" style="1" customWidth="1"/>
    <col min="29" max="30" width="5.7109375" style="7" customWidth="1"/>
    <col min="31" max="16384" width="73.140625" style="7"/>
  </cols>
  <sheetData>
    <row r="1" spans="1:28" ht="12.75" thickBot="1" x14ac:dyDescent="0.3">
      <c r="H1" s="41"/>
      <c r="I1" s="41"/>
      <c r="J1" s="41"/>
      <c r="K1" s="41"/>
      <c r="L1" s="42"/>
    </row>
    <row r="2" spans="1:28" s="41" customFormat="1" ht="24.75" thickBot="1" x14ac:dyDescent="0.3">
      <c r="A2" s="161" t="s">
        <v>57</v>
      </c>
      <c r="B2" s="44" t="s">
        <v>53</v>
      </c>
      <c r="C2" s="44" t="s">
        <v>54</v>
      </c>
      <c r="D2" s="45" t="s">
        <v>56</v>
      </c>
      <c r="E2" s="46" t="s">
        <v>55</v>
      </c>
      <c r="F2" s="47"/>
      <c r="H2" s="44" t="s">
        <v>53</v>
      </c>
      <c r="I2" s="44" t="s">
        <v>54</v>
      </c>
      <c r="J2" s="45" t="s">
        <v>56</v>
      </c>
      <c r="K2" s="46" t="s">
        <v>55</v>
      </c>
      <c r="L2" s="48"/>
      <c r="N2" s="44" t="s">
        <v>53</v>
      </c>
      <c r="O2" s="44" t="s">
        <v>54</v>
      </c>
      <c r="P2" s="45" t="s">
        <v>56</v>
      </c>
      <c r="Q2" s="46" t="s">
        <v>55</v>
      </c>
      <c r="R2" s="48"/>
      <c r="T2" s="44" t="s">
        <v>53</v>
      </c>
      <c r="U2" s="44" t="s">
        <v>54</v>
      </c>
      <c r="V2" s="45" t="s">
        <v>56</v>
      </c>
      <c r="W2" s="46" t="s">
        <v>55</v>
      </c>
      <c r="X2" s="48"/>
    </row>
    <row r="3" spans="1:28" ht="12.75" thickBot="1" x14ac:dyDescent="0.3">
      <c r="A3" s="161"/>
      <c r="B3" s="49" t="s">
        <v>58</v>
      </c>
      <c r="C3" s="50"/>
      <c r="D3" s="51" t="s">
        <v>52</v>
      </c>
      <c r="E3" s="52">
        <v>2</v>
      </c>
      <c r="F3" s="53"/>
      <c r="G3" s="7"/>
      <c r="H3" s="49" t="s">
        <v>59</v>
      </c>
      <c r="I3" s="50"/>
      <c r="J3" s="51" t="s">
        <v>52</v>
      </c>
      <c r="K3" s="52">
        <v>2</v>
      </c>
      <c r="L3" s="54"/>
      <c r="M3" s="55"/>
      <c r="N3" s="49" t="s">
        <v>60</v>
      </c>
      <c r="O3" s="50"/>
      <c r="P3" s="51" t="s">
        <v>52</v>
      </c>
      <c r="Q3" s="52">
        <v>1.3</v>
      </c>
      <c r="R3" s="54"/>
      <c r="T3" s="56" t="s">
        <v>64</v>
      </c>
      <c r="U3" s="57"/>
      <c r="V3" s="58" t="s">
        <v>52</v>
      </c>
      <c r="W3" s="59"/>
      <c r="X3" s="54"/>
      <c r="AB3" s="7"/>
    </row>
    <row r="4" spans="1:28" x14ac:dyDescent="0.25">
      <c r="A4" s="161"/>
      <c r="B4" s="60"/>
      <c r="C4" s="60"/>
      <c r="D4" s="61"/>
      <c r="E4" s="62">
        <f t="shared" ref="E4:E13" si="0">D4/1000*$E$3</f>
        <v>0</v>
      </c>
      <c r="F4" s="63" t="str">
        <f>IF(AND(D4&gt;0,D4&lt;=125),1,"")</f>
        <v/>
      </c>
      <c r="G4" s="7"/>
      <c r="H4" s="60"/>
      <c r="I4" s="60"/>
      <c r="J4" s="61"/>
      <c r="K4" s="62">
        <f>J4/1000*$K$3</f>
        <v>0</v>
      </c>
      <c r="L4" s="63" t="str">
        <f>IF(AND(J4&gt;0,J4&lt;=125),1,"")</f>
        <v/>
      </c>
      <c r="M4" s="55"/>
      <c r="N4" s="60"/>
      <c r="O4" s="60"/>
      <c r="P4" s="61"/>
      <c r="Q4" s="62">
        <f>P4/1000*$Q$3</f>
        <v>0</v>
      </c>
      <c r="R4" s="63" t="str">
        <f>IF(AND(P4&gt;0,P4&lt;=125),1,"")</f>
        <v/>
      </c>
      <c r="T4" s="64"/>
      <c r="U4" s="64"/>
      <c r="V4" s="65"/>
      <c r="W4" s="66">
        <f>V4/1000*$Q$3</f>
        <v>0</v>
      </c>
      <c r="X4" s="63" t="str">
        <f>IF(AND(V4&gt;0,V4&lt;=125),1,"")</f>
        <v/>
      </c>
      <c r="AB4" s="7"/>
    </row>
    <row r="5" spans="1:28" x14ac:dyDescent="0.25">
      <c r="A5" s="161"/>
      <c r="B5" s="67"/>
      <c r="C5" s="67"/>
      <c r="D5" s="61"/>
      <c r="E5" s="68">
        <f t="shared" si="0"/>
        <v>0</v>
      </c>
      <c r="F5" s="63" t="str">
        <f t="shared" ref="F5:F57" si="1">IF(AND(D5&gt;0,D5&lt;=125),1,"")</f>
        <v/>
      </c>
      <c r="G5" s="7"/>
      <c r="H5" s="67"/>
      <c r="I5" s="67"/>
      <c r="J5" s="61"/>
      <c r="K5" s="62">
        <f t="shared" ref="K5:K13" si="2">J5/1000*$K$3</f>
        <v>0</v>
      </c>
      <c r="L5" s="63" t="str">
        <f t="shared" ref="L5:L41" si="3">IF(AND(J5&gt;0,J5&lt;=125),1,"")</f>
        <v/>
      </c>
      <c r="M5" s="55"/>
      <c r="N5" s="67"/>
      <c r="O5" s="60"/>
      <c r="P5" s="61"/>
      <c r="Q5" s="62">
        <f t="shared" ref="Q5:Q13" si="4">P5/1000*$Q$3</f>
        <v>0</v>
      </c>
      <c r="R5" s="63" t="str">
        <f t="shared" ref="R5:R41" si="5">IF(AND(P5&gt;0,P5&lt;=125),1,"")</f>
        <v/>
      </c>
      <c r="T5" s="69"/>
      <c r="U5" s="69"/>
      <c r="V5" s="70"/>
      <c r="W5" s="66">
        <f t="shared" ref="W5:W13" si="6">V5/1000*$Q$3</f>
        <v>0</v>
      </c>
      <c r="X5" s="63" t="str">
        <f t="shared" ref="X5:X41" si="7">IF(AND(V5&gt;0,V5&lt;=125),1,"")</f>
        <v/>
      </c>
      <c r="AB5" s="7"/>
    </row>
    <row r="6" spans="1:28" x14ac:dyDescent="0.25">
      <c r="A6" s="161"/>
      <c r="B6" s="67"/>
      <c r="C6" s="67"/>
      <c r="D6" s="61"/>
      <c r="E6" s="68">
        <f t="shared" si="0"/>
        <v>0</v>
      </c>
      <c r="F6" s="63" t="str">
        <f t="shared" si="1"/>
        <v/>
      </c>
      <c r="G6" s="7"/>
      <c r="H6" s="67"/>
      <c r="I6" s="67"/>
      <c r="J6" s="61"/>
      <c r="K6" s="62">
        <f t="shared" si="2"/>
        <v>0</v>
      </c>
      <c r="L6" s="63" t="str">
        <f t="shared" si="3"/>
        <v/>
      </c>
      <c r="M6" s="55"/>
      <c r="N6" s="67"/>
      <c r="O6" s="60"/>
      <c r="P6" s="61"/>
      <c r="Q6" s="62">
        <f t="shared" si="4"/>
        <v>0</v>
      </c>
      <c r="R6" s="63" t="str">
        <f t="shared" si="5"/>
        <v/>
      </c>
      <c r="T6" s="69"/>
      <c r="U6" s="69"/>
      <c r="V6" s="70"/>
      <c r="W6" s="66">
        <f t="shared" si="6"/>
        <v>0</v>
      </c>
      <c r="X6" s="63" t="str">
        <f t="shared" si="7"/>
        <v/>
      </c>
      <c r="AB6" s="7"/>
    </row>
    <row r="7" spans="1:28" x14ac:dyDescent="0.25">
      <c r="A7" s="161"/>
      <c r="B7" s="67"/>
      <c r="C7" s="67"/>
      <c r="D7" s="61"/>
      <c r="E7" s="68">
        <f t="shared" si="0"/>
        <v>0</v>
      </c>
      <c r="F7" s="63" t="str">
        <f t="shared" si="1"/>
        <v/>
      </c>
      <c r="G7" s="7"/>
      <c r="H7" s="67"/>
      <c r="I7" s="67"/>
      <c r="J7" s="61"/>
      <c r="K7" s="62">
        <f t="shared" si="2"/>
        <v>0</v>
      </c>
      <c r="L7" s="63" t="str">
        <f t="shared" si="3"/>
        <v/>
      </c>
      <c r="M7" s="55"/>
      <c r="N7" s="67"/>
      <c r="O7" s="60"/>
      <c r="P7" s="61"/>
      <c r="Q7" s="62">
        <f t="shared" si="4"/>
        <v>0</v>
      </c>
      <c r="R7" s="63" t="str">
        <f t="shared" si="5"/>
        <v/>
      </c>
      <c r="T7" s="69"/>
      <c r="U7" s="69"/>
      <c r="V7" s="70"/>
      <c r="W7" s="66">
        <f t="shared" si="6"/>
        <v>0</v>
      </c>
      <c r="X7" s="63" t="str">
        <f t="shared" si="7"/>
        <v/>
      </c>
      <c r="AB7" s="7"/>
    </row>
    <row r="8" spans="1:28" x14ac:dyDescent="0.25">
      <c r="A8" s="161"/>
      <c r="B8" s="67"/>
      <c r="C8" s="67"/>
      <c r="D8" s="61"/>
      <c r="E8" s="68">
        <f t="shared" si="0"/>
        <v>0</v>
      </c>
      <c r="F8" s="63" t="str">
        <f t="shared" si="1"/>
        <v/>
      </c>
      <c r="G8" s="7"/>
      <c r="H8" s="67"/>
      <c r="I8" s="67"/>
      <c r="J8" s="61"/>
      <c r="K8" s="62">
        <f t="shared" si="2"/>
        <v>0</v>
      </c>
      <c r="L8" s="63" t="str">
        <f t="shared" si="3"/>
        <v/>
      </c>
      <c r="M8" s="55"/>
      <c r="N8" s="67"/>
      <c r="O8" s="60"/>
      <c r="P8" s="61"/>
      <c r="Q8" s="62">
        <f t="shared" si="4"/>
        <v>0</v>
      </c>
      <c r="R8" s="63" t="str">
        <f t="shared" si="5"/>
        <v/>
      </c>
      <c r="T8" s="69"/>
      <c r="U8" s="69"/>
      <c r="V8" s="70"/>
      <c r="W8" s="66">
        <f t="shared" si="6"/>
        <v>0</v>
      </c>
      <c r="X8" s="63" t="str">
        <f t="shared" si="7"/>
        <v/>
      </c>
      <c r="AB8" s="7"/>
    </row>
    <row r="9" spans="1:28" x14ac:dyDescent="0.25">
      <c r="A9" s="161"/>
      <c r="B9" s="67"/>
      <c r="C9" s="67"/>
      <c r="D9" s="61"/>
      <c r="E9" s="68">
        <f t="shared" si="0"/>
        <v>0</v>
      </c>
      <c r="F9" s="63" t="str">
        <f t="shared" si="1"/>
        <v/>
      </c>
      <c r="G9" s="7"/>
      <c r="H9" s="67"/>
      <c r="I9" s="67"/>
      <c r="J9" s="61"/>
      <c r="K9" s="62">
        <f t="shared" si="2"/>
        <v>0</v>
      </c>
      <c r="L9" s="63" t="str">
        <f t="shared" si="3"/>
        <v/>
      </c>
      <c r="M9" s="55"/>
      <c r="N9" s="67"/>
      <c r="O9" s="60"/>
      <c r="P9" s="61"/>
      <c r="Q9" s="62">
        <f t="shared" si="4"/>
        <v>0</v>
      </c>
      <c r="R9" s="63" t="str">
        <f t="shared" si="5"/>
        <v/>
      </c>
      <c r="T9" s="69"/>
      <c r="U9" s="69"/>
      <c r="V9" s="70"/>
      <c r="W9" s="66">
        <f t="shared" si="6"/>
        <v>0</v>
      </c>
      <c r="X9" s="63" t="str">
        <f t="shared" si="7"/>
        <v/>
      </c>
      <c r="AB9" s="7"/>
    </row>
    <row r="10" spans="1:28" x14ac:dyDescent="0.25">
      <c r="A10" s="161"/>
      <c r="B10" s="67"/>
      <c r="C10" s="67"/>
      <c r="D10" s="61"/>
      <c r="E10" s="68">
        <f t="shared" si="0"/>
        <v>0</v>
      </c>
      <c r="F10" s="63" t="str">
        <f t="shared" si="1"/>
        <v/>
      </c>
      <c r="G10" s="7"/>
      <c r="H10" s="67"/>
      <c r="I10" s="67"/>
      <c r="J10" s="61"/>
      <c r="K10" s="62">
        <f t="shared" si="2"/>
        <v>0</v>
      </c>
      <c r="L10" s="63" t="str">
        <f t="shared" si="3"/>
        <v/>
      </c>
      <c r="M10" s="55"/>
      <c r="N10" s="67"/>
      <c r="O10" s="60"/>
      <c r="P10" s="61"/>
      <c r="Q10" s="62">
        <f t="shared" si="4"/>
        <v>0</v>
      </c>
      <c r="R10" s="63" t="str">
        <f t="shared" si="5"/>
        <v/>
      </c>
      <c r="T10" s="69"/>
      <c r="U10" s="69"/>
      <c r="V10" s="70"/>
      <c r="W10" s="66">
        <f t="shared" si="6"/>
        <v>0</v>
      </c>
      <c r="X10" s="63" t="str">
        <f t="shared" si="7"/>
        <v/>
      </c>
      <c r="AB10" s="7"/>
    </row>
    <row r="11" spans="1:28" x14ac:dyDescent="0.25">
      <c r="A11" s="161"/>
      <c r="B11" s="67"/>
      <c r="C11" s="67"/>
      <c r="D11" s="61"/>
      <c r="E11" s="68">
        <f t="shared" si="0"/>
        <v>0</v>
      </c>
      <c r="F11" s="63" t="str">
        <f t="shared" si="1"/>
        <v/>
      </c>
      <c r="G11" s="7"/>
      <c r="H11" s="67"/>
      <c r="I11" s="67"/>
      <c r="J11" s="61"/>
      <c r="K11" s="62">
        <f t="shared" si="2"/>
        <v>0</v>
      </c>
      <c r="L11" s="63" t="str">
        <f t="shared" si="3"/>
        <v/>
      </c>
      <c r="M11" s="55"/>
      <c r="N11" s="67"/>
      <c r="O11" s="60"/>
      <c r="P11" s="61"/>
      <c r="Q11" s="62">
        <f t="shared" si="4"/>
        <v>0</v>
      </c>
      <c r="R11" s="63" t="str">
        <f t="shared" si="5"/>
        <v/>
      </c>
      <c r="T11" s="69"/>
      <c r="U11" s="69"/>
      <c r="V11" s="70"/>
      <c r="W11" s="66">
        <f t="shared" si="6"/>
        <v>0</v>
      </c>
      <c r="X11" s="63" t="str">
        <f t="shared" si="7"/>
        <v/>
      </c>
      <c r="AB11" s="7"/>
    </row>
    <row r="12" spans="1:28" x14ac:dyDescent="0.25">
      <c r="A12" s="161"/>
      <c r="B12" s="67"/>
      <c r="C12" s="67"/>
      <c r="D12" s="61"/>
      <c r="E12" s="68">
        <f t="shared" si="0"/>
        <v>0</v>
      </c>
      <c r="F12" s="63" t="str">
        <f t="shared" si="1"/>
        <v/>
      </c>
      <c r="G12" s="7"/>
      <c r="H12" s="67"/>
      <c r="I12" s="67"/>
      <c r="J12" s="61"/>
      <c r="K12" s="62">
        <f t="shared" si="2"/>
        <v>0</v>
      </c>
      <c r="L12" s="63" t="str">
        <f t="shared" si="3"/>
        <v/>
      </c>
      <c r="M12" s="55"/>
      <c r="N12" s="67"/>
      <c r="O12" s="60"/>
      <c r="P12" s="61"/>
      <c r="Q12" s="62">
        <f t="shared" si="4"/>
        <v>0</v>
      </c>
      <c r="R12" s="63" t="str">
        <f t="shared" si="5"/>
        <v/>
      </c>
      <c r="T12" s="69"/>
      <c r="U12" s="69"/>
      <c r="V12" s="70"/>
      <c r="W12" s="66">
        <f t="shared" si="6"/>
        <v>0</v>
      </c>
      <c r="X12" s="63" t="str">
        <f t="shared" si="7"/>
        <v/>
      </c>
      <c r="AB12" s="7"/>
    </row>
    <row r="13" spans="1:28" ht="12.75" thickBot="1" x14ac:dyDescent="0.3">
      <c r="A13" s="161"/>
      <c r="B13" s="71"/>
      <c r="C13" s="71"/>
      <c r="D13" s="61"/>
      <c r="E13" s="72">
        <f t="shared" si="0"/>
        <v>0</v>
      </c>
      <c r="F13" s="63" t="str">
        <f t="shared" si="1"/>
        <v/>
      </c>
      <c r="G13" s="7"/>
      <c r="H13" s="71"/>
      <c r="I13" s="71"/>
      <c r="J13" s="61"/>
      <c r="K13" s="62">
        <f t="shared" si="2"/>
        <v>0</v>
      </c>
      <c r="L13" s="63" t="str">
        <f t="shared" si="3"/>
        <v/>
      </c>
      <c r="M13" s="55"/>
      <c r="N13" s="71"/>
      <c r="O13" s="60"/>
      <c r="P13" s="61"/>
      <c r="Q13" s="62">
        <f t="shared" si="4"/>
        <v>0</v>
      </c>
      <c r="R13" s="63" t="str">
        <f t="shared" si="5"/>
        <v/>
      </c>
      <c r="T13" s="73"/>
      <c r="U13" s="73"/>
      <c r="V13" s="74"/>
      <c r="W13" s="75">
        <f t="shared" si="6"/>
        <v>0</v>
      </c>
      <c r="X13" s="63" t="str">
        <f t="shared" si="7"/>
        <v/>
      </c>
      <c r="AB13" s="7"/>
    </row>
    <row r="14" spans="1:28" ht="12.75" thickBot="1" x14ac:dyDescent="0.3">
      <c r="A14" s="161"/>
      <c r="B14" s="76"/>
      <c r="C14" s="76"/>
      <c r="D14" s="77">
        <f>SUM(D4:D13)</f>
        <v>0</v>
      </c>
      <c r="E14" s="78">
        <f>SUM(E4:E13)</f>
        <v>0</v>
      </c>
      <c r="F14" s="63"/>
      <c r="G14" s="7"/>
      <c r="H14" s="76"/>
      <c r="I14" s="76"/>
      <c r="J14" s="77">
        <f>SUM(J4:J13)</f>
        <v>0</v>
      </c>
      <c r="K14" s="78">
        <f>SUM(K4:K13)</f>
        <v>0</v>
      </c>
      <c r="L14" s="63"/>
      <c r="M14" s="12"/>
      <c r="N14" s="76"/>
      <c r="O14" s="76"/>
      <c r="P14" s="77">
        <f>SUM(P4:P13)</f>
        <v>0</v>
      </c>
      <c r="Q14" s="78">
        <f>SUM(Q4:Q13)</f>
        <v>0</v>
      </c>
      <c r="R14" s="63"/>
      <c r="T14" s="76"/>
      <c r="U14" s="76"/>
      <c r="V14" s="79">
        <f>SUM(V4:V13)</f>
        <v>0</v>
      </c>
      <c r="W14" s="80">
        <f>SUM(W4:W13)</f>
        <v>0</v>
      </c>
      <c r="X14" s="63"/>
      <c r="AB14" s="7"/>
    </row>
    <row r="15" spans="1:28" ht="12.75" thickBot="1" x14ac:dyDescent="0.3">
      <c r="A15" s="161"/>
      <c r="B15" s="49" t="s">
        <v>61</v>
      </c>
      <c r="C15" s="50"/>
      <c r="D15" s="51" t="s">
        <v>52</v>
      </c>
      <c r="E15" s="52">
        <v>5.2</v>
      </c>
      <c r="F15" s="63" t="str">
        <f t="shared" si="1"/>
        <v/>
      </c>
      <c r="G15" s="7"/>
      <c r="H15" s="49" t="s">
        <v>62</v>
      </c>
      <c r="I15" s="50"/>
      <c r="J15" s="51" t="s">
        <v>52</v>
      </c>
      <c r="K15" s="52">
        <v>5.2</v>
      </c>
      <c r="L15" s="63" t="str">
        <f t="shared" si="3"/>
        <v/>
      </c>
      <c r="M15" s="55"/>
      <c r="N15" s="49" t="s">
        <v>63</v>
      </c>
      <c r="O15" s="50"/>
      <c r="P15" s="51" t="s">
        <v>52</v>
      </c>
      <c r="Q15" s="52">
        <v>2.94</v>
      </c>
      <c r="R15" s="63" t="str">
        <f t="shared" si="5"/>
        <v/>
      </c>
      <c r="T15" s="49" t="s">
        <v>75</v>
      </c>
      <c r="U15" s="50"/>
      <c r="V15" s="51" t="s">
        <v>52</v>
      </c>
      <c r="W15" s="52">
        <v>4.53</v>
      </c>
      <c r="X15" s="63" t="str">
        <f t="shared" si="7"/>
        <v/>
      </c>
      <c r="AB15" s="7"/>
    </row>
    <row r="16" spans="1:28" x14ac:dyDescent="0.25">
      <c r="A16" s="161"/>
      <c r="B16" s="60"/>
      <c r="C16" s="60"/>
      <c r="D16" s="61"/>
      <c r="E16" s="68">
        <f>D16/1000*$E$15</f>
        <v>0</v>
      </c>
      <c r="F16" s="63" t="str">
        <f t="shared" si="1"/>
        <v/>
      </c>
      <c r="G16" s="7"/>
      <c r="H16" s="60"/>
      <c r="I16" s="60"/>
      <c r="J16" s="61"/>
      <c r="K16" s="68">
        <f>J16/1000*$K$15</f>
        <v>0</v>
      </c>
      <c r="L16" s="63" t="str">
        <f t="shared" si="3"/>
        <v/>
      </c>
      <c r="M16" s="55"/>
      <c r="N16" s="60"/>
      <c r="O16" s="60"/>
      <c r="P16" s="61"/>
      <c r="Q16" s="68">
        <f>P16/1000*$Q$15</f>
        <v>0</v>
      </c>
      <c r="R16" s="63" t="str">
        <f t="shared" si="5"/>
        <v/>
      </c>
      <c r="T16" s="60"/>
      <c r="U16" s="60"/>
      <c r="V16" s="61"/>
      <c r="W16" s="68">
        <f>V16/1000*$W$15</f>
        <v>0</v>
      </c>
      <c r="X16" s="63" t="str">
        <f t="shared" si="7"/>
        <v/>
      </c>
      <c r="AB16" s="7"/>
    </row>
    <row r="17" spans="1:28" x14ac:dyDescent="0.25">
      <c r="A17" s="161"/>
      <c r="B17" s="67"/>
      <c r="C17" s="67"/>
      <c r="D17" s="61"/>
      <c r="E17" s="68">
        <f t="shared" ref="E17:E25" si="8">D17/1000*$E$15</f>
        <v>0</v>
      </c>
      <c r="F17" s="63" t="str">
        <f t="shared" si="1"/>
        <v/>
      </c>
      <c r="G17" s="7"/>
      <c r="H17" s="67"/>
      <c r="I17" s="67"/>
      <c r="J17" s="61"/>
      <c r="K17" s="68">
        <f t="shared" ref="K17:K25" si="9">J17/1000*$K$15</f>
        <v>0</v>
      </c>
      <c r="L17" s="63" t="str">
        <f t="shared" si="3"/>
        <v/>
      </c>
      <c r="M17" s="55"/>
      <c r="N17" s="67"/>
      <c r="O17" s="67"/>
      <c r="P17" s="61"/>
      <c r="Q17" s="68">
        <f>P17/1000*$Q$15</f>
        <v>0</v>
      </c>
      <c r="R17" s="63" t="str">
        <f t="shared" si="5"/>
        <v/>
      </c>
      <c r="T17" s="67"/>
      <c r="U17" s="67"/>
      <c r="V17" s="61"/>
      <c r="W17" s="68">
        <f t="shared" ref="W17:W25" si="10">V17/1000*$W$15</f>
        <v>0</v>
      </c>
      <c r="X17" s="63" t="str">
        <f t="shared" si="7"/>
        <v/>
      </c>
      <c r="AB17" s="7"/>
    </row>
    <row r="18" spans="1:28" x14ac:dyDescent="0.25">
      <c r="A18" s="161"/>
      <c r="B18" s="67"/>
      <c r="C18" s="67"/>
      <c r="D18" s="61"/>
      <c r="E18" s="68">
        <f t="shared" si="8"/>
        <v>0</v>
      </c>
      <c r="F18" s="63" t="str">
        <f t="shared" si="1"/>
        <v/>
      </c>
      <c r="G18" s="7"/>
      <c r="H18" s="67"/>
      <c r="I18" s="67"/>
      <c r="J18" s="61"/>
      <c r="K18" s="68">
        <f t="shared" si="9"/>
        <v>0</v>
      </c>
      <c r="L18" s="63" t="str">
        <f t="shared" si="3"/>
        <v/>
      </c>
      <c r="M18" s="55"/>
      <c r="N18" s="67"/>
      <c r="O18" s="67"/>
      <c r="P18" s="61"/>
      <c r="Q18" s="68">
        <f>P18/1000*$Q$15</f>
        <v>0</v>
      </c>
      <c r="R18" s="63" t="str">
        <f t="shared" si="5"/>
        <v/>
      </c>
      <c r="T18" s="67"/>
      <c r="U18" s="67"/>
      <c r="V18" s="61"/>
      <c r="W18" s="68">
        <f t="shared" si="10"/>
        <v>0</v>
      </c>
      <c r="X18" s="63" t="str">
        <f t="shared" si="7"/>
        <v/>
      </c>
      <c r="AB18" s="7"/>
    </row>
    <row r="19" spans="1:28" x14ac:dyDescent="0.25">
      <c r="A19" s="161"/>
      <c r="B19" s="67"/>
      <c r="C19" s="67"/>
      <c r="D19" s="61"/>
      <c r="E19" s="68">
        <f t="shared" si="8"/>
        <v>0</v>
      </c>
      <c r="F19" s="63" t="str">
        <f t="shared" si="1"/>
        <v/>
      </c>
      <c r="G19" s="7"/>
      <c r="H19" s="67"/>
      <c r="I19" s="67"/>
      <c r="J19" s="61"/>
      <c r="K19" s="68">
        <f t="shared" si="9"/>
        <v>0</v>
      </c>
      <c r="L19" s="63" t="str">
        <f t="shared" si="3"/>
        <v/>
      </c>
      <c r="M19" s="55"/>
      <c r="N19" s="67"/>
      <c r="O19" s="67"/>
      <c r="P19" s="61"/>
      <c r="Q19" s="68">
        <f t="shared" ref="Q19:Q25" si="11">P19/1000*$Q$15</f>
        <v>0</v>
      </c>
      <c r="R19" s="63" t="str">
        <f t="shared" si="5"/>
        <v/>
      </c>
      <c r="T19" s="67"/>
      <c r="U19" s="67"/>
      <c r="V19" s="61"/>
      <c r="W19" s="68">
        <f t="shared" si="10"/>
        <v>0</v>
      </c>
      <c r="X19" s="63" t="str">
        <f t="shared" si="7"/>
        <v/>
      </c>
      <c r="AB19" s="7"/>
    </row>
    <row r="20" spans="1:28" x14ac:dyDescent="0.25">
      <c r="A20" s="161"/>
      <c r="B20" s="67"/>
      <c r="C20" s="67"/>
      <c r="D20" s="61"/>
      <c r="E20" s="68">
        <f t="shared" si="8"/>
        <v>0</v>
      </c>
      <c r="F20" s="63" t="str">
        <f t="shared" si="1"/>
        <v/>
      </c>
      <c r="G20" s="7"/>
      <c r="H20" s="67"/>
      <c r="I20" s="67"/>
      <c r="J20" s="61"/>
      <c r="K20" s="68">
        <f t="shared" si="9"/>
        <v>0</v>
      </c>
      <c r="L20" s="63" t="str">
        <f t="shared" si="3"/>
        <v/>
      </c>
      <c r="M20" s="55"/>
      <c r="N20" s="67"/>
      <c r="O20" s="67"/>
      <c r="P20" s="61"/>
      <c r="Q20" s="68">
        <f t="shared" si="11"/>
        <v>0</v>
      </c>
      <c r="R20" s="63" t="str">
        <f t="shared" si="5"/>
        <v/>
      </c>
      <c r="T20" s="67"/>
      <c r="U20" s="67"/>
      <c r="V20" s="61"/>
      <c r="W20" s="68">
        <f t="shared" si="10"/>
        <v>0</v>
      </c>
      <c r="X20" s="63" t="str">
        <f t="shared" si="7"/>
        <v/>
      </c>
      <c r="AB20" s="7"/>
    </row>
    <row r="21" spans="1:28" x14ac:dyDescent="0.25">
      <c r="A21" s="161"/>
      <c r="B21" s="67"/>
      <c r="C21" s="67"/>
      <c r="D21" s="61"/>
      <c r="E21" s="68">
        <f t="shared" si="8"/>
        <v>0</v>
      </c>
      <c r="F21" s="63" t="str">
        <f t="shared" si="1"/>
        <v/>
      </c>
      <c r="G21" s="7"/>
      <c r="H21" s="67"/>
      <c r="I21" s="67"/>
      <c r="J21" s="61"/>
      <c r="K21" s="68">
        <f t="shared" si="9"/>
        <v>0</v>
      </c>
      <c r="L21" s="63" t="str">
        <f t="shared" si="3"/>
        <v/>
      </c>
      <c r="M21" s="55"/>
      <c r="N21" s="67"/>
      <c r="O21" s="67"/>
      <c r="P21" s="61"/>
      <c r="Q21" s="68">
        <f t="shared" si="11"/>
        <v>0</v>
      </c>
      <c r="R21" s="63" t="str">
        <f t="shared" si="5"/>
        <v/>
      </c>
      <c r="T21" s="67"/>
      <c r="U21" s="67"/>
      <c r="V21" s="61"/>
      <c r="W21" s="68">
        <f t="shared" si="10"/>
        <v>0</v>
      </c>
      <c r="X21" s="63" t="str">
        <f t="shared" si="7"/>
        <v/>
      </c>
      <c r="AB21" s="7"/>
    </row>
    <row r="22" spans="1:28" x14ac:dyDescent="0.25">
      <c r="A22" s="161"/>
      <c r="B22" s="67"/>
      <c r="C22" s="67"/>
      <c r="D22" s="61"/>
      <c r="E22" s="68">
        <f t="shared" si="8"/>
        <v>0</v>
      </c>
      <c r="F22" s="63" t="str">
        <f t="shared" si="1"/>
        <v/>
      </c>
      <c r="G22" s="7"/>
      <c r="H22" s="67"/>
      <c r="I22" s="67"/>
      <c r="J22" s="61"/>
      <c r="K22" s="68">
        <f t="shared" si="9"/>
        <v>0</v>
      </c>
      <c r="L22" s="63" t="str">
        <f t="shared" si="3"/>
        <v/>
      </c>
      <c r="M22" s="55"/>
      <c r="N22" s="67"/>
      <c r="O22" s="67"/>
      <c r="P22" s="61"/>
      <c r="Q22" s="68">
        <f t="shared" si="11"/>
        <v>0</v>
      </c>
      <c r="R22" s="63" t="str">
        <f t="shared" si="5"/>
        <v/>
      </c>
      <c r="T22" s="67"/>
      <c r="U22" s="67"/>
      <c r="V22" s="61"/>
      <c r="W22" s="68">
        <f t="shared" si="10"/>
        <v>0</v>
      </c>
      <c r="X22" s="63" t="str">
        <f t="shared" si="7"/>
        <v/>
      </c>
      <c r="AB22" s="7"/>
    </row>
    <row r="23" spans="1:28" x14ac:dyDescent="0.25">
      <c r="A23" s="161"/>
      <c r="B23" s="67"/>
      <c r="C23" s="67"/>
      <c r="D23" s="61"/>
      <c r="E23" s="68">
        <f t="shared" si="8"/>
        <v>0</v>
      </c>
      <c r="F23" s="63" t="str">
        <f t="shared" si="1"/>
        <v/>
      </c>
      <c r="G23" s="7"/>
      <c r="H23" s="67"/>
      <c r="I23" s="67"/>
      <c r="J23" s="61"/>
      <c r="K23" s="68">
        <f t="shared" si="9"/>
        <v>0</v>
      </c>
      <c r="L23" s="63" t="str">
        <f t="shared" si="3"/>
        <v/>
      </c>
      <c r="M23" s="55"/>
      <c r="N23" s="67"/>
      <c r="O23" s="67"/>
      <c r="P23" s="61"/>
      <c r="Q23" s="68">
        <f t="shared" si="11"/>
        <v>0</v>
      </c>
      <c r="R23" s="63" t="str">
        <f t="shared" si="5"/>
        <v/>
      </c>
      <c r="T23" s="67"/>
      <c r="U23" s="67"/>
      <c r="V23" s="61"/>
      <c r="W23" s="68">
        <f t="shared" si="10"/>
        <v>0</v>
      </c>
      <c r="X23" s="63" t="str">
        <f t="shared" si="7"/>
        <v/>
      </c>
      <c r="AB23" s="7"/>
    </row>
    <row r="24" spans="1:28" x14ac:dyDescent="0.25">
      <c r="A24" s="161"/>
      <c r="B24" s="67"/>
      <c r="C24" s="67"/>
      <c r="D24" s="61"/>
      <c r="E24" s="68">
        <f t="shared" si="8"/>
        <v>0</v>
      </c>
      <c r="F24" s="63" t="str">
        <f t="shared" si="1"/>
        <v/>
      </c>
      <c r="G24" s="7"/>
      <c r="H24" s="67"/>
      <c r="I24" s="67"/>
      <c r="J24" s="61"/>
      <c r="K24" s="68">
        <f t="shared" si="9"/>
        <v>0</v>
      </c>
      <c r="L24" s="63" t="str">
        <f t="shared" si="3"/>
        <v/>
      </c>
      <c r="M24" s="55"/>
      <c r="N24" s="67"/>
      <c r="O24" s="67"/>
      <c r="P24" s="61"/>
      <c r="Q24" s="68">
        <f t="shared" si="11"/>
        <v>0</v>
      </c>
      <c r="R24" s="63" t="str">
        <f t="shared" si="5"/>
        <v/>
      </c>
      <c r="T24" s="67"/>
      <c r="U24" s="67"/>
      <c r="V24" s="61"/>
      <c r="W24" s="68">
        <f t="shared" si="10"/>
        <v>0</v>
      </c>
      <c r="X24" s="63" t="str">
        <f t="shared" si="7"/>
        <v/>
      </c>
      <c r="AB24" s="7"/>
    </row>
    <row r="25" spans="1:28" ht="12.75" thickBot="1" x14ac:dyDescent="0.3">
      <c r="A25" s="161"/>
      <c r="B25" s="71"/>
      <c r="C25" s="71"/>
      <c r="D25" s="61"/>
      <c r="E25" s="68">
        <f t="shared" si="8"/>
        <v>0</v>
      </c>
      <c r="F25" s="63" t="str">
        <f t="shared" si="1"/>
        <v/>
      </c>
      <c r="G25" s="7"/>
      <c r="H25" s="71"/>
      <c r="I25" s="71"/>
      <c r="J25" s="61"/>
      <c r="K25" s="68">
        <f t="shared" si="9"/>
        <v>0</v>
      </c>
      <c r="L25" s="63" t="str">
        <f t="shared" si="3"/>
        <v/>
      </c>
      <c r="M25" s="55"/>
      <c r="N25" s="71"/>
      <c r="O25" s="71"/>
      <c r="P25" s="61"/>
      <c r="Q25" s="68">
        <f t="shared" si="11"/>
        <v>0</v>
      </c>
      <c r="R25" s="63" t="str">
        <f t="shared" si="5"/>
        <v/>
      </c>
      <c r="T25" s="71"/>
      <c r="U25" s="71"/>
      <c r="V25" s="61"/>
      <c r="W25" s="68">
        <f t="shared" si="10"/>
        <v>0</v>
      </c>
      <c r="X25" s="63" t="str">
        <f t="shared" si="7"/>
        <v/>
      </c>
      <c r="AB25" s="7"/>
    </row>
    <row r="26" spans="1:28" ht="12.75" thickBot="1" x14ac:dyDescent="0.3">
      <c r="A26" s="81"/>
      <c r="B26" s="82"/>
      <c r="C26" s="83"/>
      <c r="D26" s="77">
        <f>SUM(D16:D25)</f>
        <v>0</v>
      </c>
      <c r="E26" s="78">
        <f>SUM(E16:E25)</f>
        <v>0</v>
      </c>
      <c r="F26" s="63"/>
      <c r="G26" s="7"/>
      <c r="H26" s="82"/>
      <c r="I26" s="83"/>
      <c r="J26" s="84">
        <f>SUM(J16:J25)</f>
        <v>0</v>
      </c>
      <c r="K26" s="85">
        <f>SUM(K16:K25)</f>
        <v>0</v>
      </c>
      <c r="L26" s="63"/>
      <c r="N26" s="82"/>
      <c r="O26" s="83"/>
      <c r="P26" s="84">
        <f>SUM(P16:P25)</f>
        <v>0</v>
      </c>
      <c r="Q26" s="85">
        <f>SUM(Q16:Q25)</f>
        <v>0</v>
      </c>
      <c r="R26" s="63"/>
      <c r="T26" s="82"/>
      <c r="U26" s="83"/>
      <c r="V26" s="84">
        <f>SUM(V16:V25)</f>
        <v>0</v>
      </c>
      <c r="W26" s="85">
        <f>SUM(W16:W25)</f>
        <v>0</v>
      </c>
      <c r="X26" s="63"/>
      <c r="AB26" s="7"/>
    </row>
    <row r="27" spans="1:28" ht="12.75" thickBot="1" x14ac:dyDescent="0.3">
      <c r="F27" s="63" t="str">
        <f t="shared" si="1"/>
        <v/>
      </c>
      <c r="H27" s="86"/>
      <c r="I27" s="86"/>
      <c r="J27" s="86"/>
      <c r="K27" s="86"/>
      <c r="L27" s="63" t="str">
        <f t="shared" si="3"/>
        <v/>
      </c>
      <c r="N27" s="86"/>
      <c r="O27" s="86"/>
      <c r="P27" s="87"/>
      <c r="Q27" s="86"/>
      <c r="R27" s="63" t="str">
        <f t="shared" si="5"/>
        <v/>
      </c>
      <c r="T27" s="86"/>
      <c r="U27" s="86"/>
      <c r="V27" s="87"/>
      <c r="W27" s="86"/>
      <c r="X27" s="63" t="str">
        <f t="shared" si="7"/>
        <v/>
      </c>
      <c r="AB27" s="7"/>
    </row>
    <row r="28" spans="1:28" s="41" customFormat="1" ht="24.75" thickBot="1" x14ac:dyDescent="0.3">
      <c r="B28" s="44" t="s">
        <v>53</v>
      </c>
      <c r="C28" s="44" t="s">
        <v>54</v>
      </c>
      <c r="D28" s="45" t="s">
        <v>56</v>
      </c>
      <c r="E28" s="46" t="s">
        <v>55</v>
      </c>
      <c r="F28" s="63" t="str">
        <f t="shared" si="1"/>
        <v/>
      </c>
      <c r="G28" s="88"/>
      <c r="H28" s="44" t="s">
        <v>53</v>
      </c>
      <c r="I28" s="44" t="s">
        <v>54</v>
      </c>
      <c r="J28" s="45" t="s">
        <v>56</v>
      </c>
      <c r="K28" s="46" t="s">
        <v>55</v>
      </c>
      <c r="L28" s="63" t="str">
        <f t="shared" si="3"/>
        <v/>
      </c>
      <c r="N28" s="44" t="s">
        <v>53</v>
      </c>
      <c r="O28" s="44" t="s">
        <v>54</v>
      </c>
      <c r="P28" s="45" t="s">
        <v>56</v>
      </c>
      <c r="Q28" s="46" t="s">
        <v>55</v>
      </c>
      <c r="R28" s="63" t="str">
        <f t="shared" si="5"/>
        <v/>
      </c>
      <c r="T28" s="44" t="s">
        <v>53</v>
      </c>
      <c r="U28" s="44" t="s">
        <v>54</v>
      </c>
      <c r="V28" s="45" t="s">
        <v>56</v>
      </c>
      <c r="W28" s="46" t="s">
        <v>55</v>
      </c>
      <c r="X28" s="63" t="str">
        <f t="shared" si="7"/>
        <v/>
      </c>
    </row>
    <row r="29" spans="1:28" ht="12.75" thickBot="1" x14ac:dyDescent="0.3">
      <c r="B29" s="56" t="s">
        <v>65</v>
      </c>
      <c r="C29" s="57"/>
      <c r="D29" s="58" t="s">
        <v>52</v>
      </c>
      <c r="E29" s="59"/>
      <c r="F29" s="63" t="str">
        <f t="shared" si="1"/>
        <v/>
      </c>
      <c r="G29" s="88"/>
      <c r="H29" s="49" t="s">
        <v>66</v>
      </c>
      <c r="I29" s="50"/>
      <c r="J29" s="51" t="s">
        <v>52</v>
      </c>
      <c r="K29" s="52">
        <v>10</v>
      </c>
      <c r="L29" s="63" t="str">
        <f t="shared" si="3"/>
        <v/>
      </c>
      <c r="N29" s="49" t="s">
        <v>67</v>
      </c>
      <c r="O29" s="50"/>
      <c r="P29" s="51" t="s">
        <v>52</v>
      </c>
      <c r="Q29" s="52">
        <v>15</v>
      </c>
      <c r="R29" s="63" t="str">
        <f t="shared" si="5"/>
        <v/>
      </c>
      <c r="T29" s="49" t="s">
        <v>68</v>
      </c>
      <c r="U29" s="50"/>
      <c r="V29" s="51" t="s">
        <v>52</v>
      </c>
      <c r="W29" s="52">
        <v>10</v>
      </c>
      <c r="X29" s="63" t="str">
        <f t="shared" si="7"/>
        <v/>
      </c>
      <c r="AB29" s="7"/>
    </row>
    <row r="30" spans="1:28" x14ac:dyDescent="0.25">
      <c r="B30" s="89"/>
      <c r="C30" s="89"/>
      <c r="D30" s="90"/>
      <c r="E30" s="66">
        <f>D30/1000*$E$3</f>
        <v>0</v>
      </c>
      <c r="F30" s="63" t="str">
        <f t="shared" si="1"/>
        <v/>
      </c>
      <c r="G30" s="88"/>
      <c r="H30" s="60"/>
      <c r="I30" s="60"/>
      <c r="J30" s="61"/>
      <c r="K30" s="91">
        <f>J30/1000*$K$29</f>
        <v>0</v>
      </c>
      <c r="L30" s="63" t="str">
        <f t="shared" si="3"/>
        <v/>
      </c>
      <c r="N30" s="60"/>
      <c r="O30" s="60"/>
      <c r="P30" s="61"/>
      <c r="Q30" s="91">
        <f>P30/1000*$Q$29</f>
        <v>0</v>
      </c>
      <c r="R30" s="63" t="str">
        <f t="shared" si="5"/>
        <v/>
      </c>
      <c r="T30" s="60"/>
      <c r="U30" s="60"/>
      <c r="V30" s="61"/>
      <c r="W30" s="91">
        <f>V30/1000*$W$29</f>
        <v>0</v>
      </c>
      <c r="X30" s="63" t="str">
        <f t="shared" si="7"/>
        <v/>
      </c>
      <c r="AB30" s="7"/>
    </row>
    <row r="31" spans="1:28" x14ac:dyDescent="0.25">
      <c r="B31" s="92"/>
      <c r="C31" s="92"/>
      <c r="D31" s="93"/>
      <c r="E31" s="94">
        <f>D31/1000*$E$3</f>
        <v>0</v>
      </c>
      <c r="F31" s="63" t="str">
        <f t="shared" si="1"/>
        <v/>
      </c>
      <c r="G31" s="88"/>
      <c r="H31" s="67"/>
      <c r="I31" s="67"/>
      <c r="J31" s="61"/>
      <c r="K31" s="91">
        <f t="shared" ref="K31:K34" si="12">J31/1000*$K$29</f>
        <v>0</v>
      </c>
      <c r="L31" s="63" t="str">
        <f t="shared" si="3"/>
        <v/>
      </c>
      <c r="N31" s="67"/>
      <c r="O31" s="67"/>
      <c r="P31" s="61"/>
      <c r="Q31" s="91">
        <f t="shared" ref="Q31:Q34" si="13">P31/1000*$Q$29</f>
        <v>0</v>
      </c>
      <c r="R31" s="63" t="str">
        <f t="shared" si="5"/>
        <v/>
      </c>
      <c r="T31" s="67"/>
      <c r="U31" s="67"/>
      <c r="V31" s="61"/>
      <c r="W31" s="91">
        <f t="shared" ref="W31:W34" si="14">V31/1000*$W$29</f>
        <v>0</v>
      </c>
      <c r="X31" s="63" t="str">
        <f t="shared" si="7"/>
        <v/>
      </c>
      <c r="AB31" s="7"/>
    </row>
    <row r="32" spans="1:28" x14ac:dyDescent="0.25">
      <c r="B32" s="92"/>
      <c r="C32" s="92"/>
      <c r="D32" s="93"/>
      <c r="E32" s="94">
        <f>D32/1000*$E$3</f>
        <v>0</v>
      </c>
      <c r="F32" s="63" t="str">
        <f t="shared" si="1"/>
        <v/>
      </c>
      <c r="G32" s="88"/>
      <c r="H32" s="67"/>
      <c r="I32" s="67"/>
      <c r="J32" s="61"/>
      <c r="K32" s="91">
        <f t="shared" si="12"/>
        <v>0</v>
      </c>
      <c r="L32" s="63" t="str">
        <f t="shared" si="3"/>
        <v/>
      </c>
      <c r="N32" s="67"/>
      <c r="O32" s="67"/>
      <c r="P32" s="61"/>
      <c r="Q32" s="91">
        <f t="shared" si="13"/>
        <v>0</v>
      </c>
      <c r="R32" s="63" t="str">
        <f t="shared" si="5"/>
        <v/>
      </c>
      <c r="T32" s="67"/>
      <c r="U32" s="67"/>
      <c r="V32" s="61"/>
      <c r="W32" s="91">
        <f t="shared" si="14"/>
        <v>0</v>
      </c>
      <c r="X32" s="63" t="str">
        <f t="shared" si="7"/>
        <v/>
      </c>
      <c r="AB32" s="7"/>
    </row>
    <row r="33" spans="2:28" x14ac:dyDescent="0.25">
      <c r="B33" s="92"/>
      <c r="C33" s="92"/>
      <c r="D33" s="93"/>
      <c r="E33" s="94">
        <f>D33/1000*$E$3</f>
        <v>0</v>
      </c>
      <c r="F33" s="63" t="str">
        <f t="shared" si="1"/>
        <v/>
      </c>
      <c r="G33" s="88"/>
      <c r="H33" s="67"/>
      <c r="I33" s="67"/>
      <c r="J33" s="61"/>
      <c r="K33" s="91">
        <f t="shared" si="12"/>
        <v>0</v>
      </c>
      <c r="L33" s="63" t="str">
        <f t="shared" si="3"/>
        <v/>
      </c>
      <c r="N33" s="67"/>
      <c r="O33" s="67"/>
      <c r="P33" s="61"/>
      <c r="Q33" s="91">
        <f t="shared" si="13"/>
        <v>0</v>
      </c>
      <c r="R33" s="63" t="str">
        <f t="shared" si="5"/>
        <v/>
      </c>
      <c r="T33" s="67"/>
      <c r="U33" s="67"/>
      <c r="V33" s="61"/>
      <c r="W33" s="91">
        <f t="shared" si="14"/>
        <v>0</v>
      </c>
      <c r="X33" s="63" t="str">
        <f t="shared" si="7"/>
        <v/>
      </c>
      <c r="AB33" s="7"/>
    </row>
    <row r="34" spans="2:28" ht="12.75" thickBot="1" x14ac:dyDescent="0.3">
      <c r="B34" s="95"/>
      <c r="C34" s="95"/>
      <c r="D34" s="96"/>
      <c r="E34" s="97">
        <f>D34/1000*$E$3</f>
        <v>0</v>
      </c>
      <c r="F34" s="63" t="str">
        <f t="shared" si="1"/>
        <v/>
      </c>
      <c r="G34" s="88"/>
      <c r="H34" s="71"/>
      <c r="I34" s="71"/>
      <c r="J34" s="61"/>
      <c r="K34" s="91">
        <f t="shared" si="12"/>
        <v>0</v>
      </c>
      <c r="L34" s="63" t="str">
        <f t="shared" si="3"/>
        <v/>
      </c>
      <c r="N34" s="71"/>
      <c r="O34" s="71"/>
      <c r="P34" s="61"/>
      <c r="Q34" s="91">
        <f t="shared" si="13"/>
        <v>0</v>
      </c>
      <c r="R34" s="63" t="str">
        <f t="shared" si="5"/>
        <v/>
      </c>
      <c r="T34" s="71"/>
      <c r="U34" s="71"/>
      <c r="V34" s="61"/>
      <c r="W34" s="91">
        <f t="shared" si="14"/>
        <v>0</v>
      </c>
      <c r="X34" s="63" t="str">
        <f t="shared" si="7"/>
        <v/>
      </c>
      <c r="AB34" s="7"/>
    </row>
    <row r="35" spans="2:28" ht="12.75" thickBot="1" x14ac:dyDescent="0.3">
      <c r="B35" s="76"/>
      <c r="C35" s="76"/>
      <c r="D35" s="98">
        <f>SUM(D30:D34)</f>
        <v>0</v>
      </c>
      <c r="E35" s="99">
        <f>SUM(E30:E34)</f>
        <v>0</v>
      </c>
      <c r="F35" s="63" t="str">
        <f t="shared" si="1"/>
        <v/>
      </c>
      <c r="G35" s="88"/>
      <c r="H35" s="100"/>
      <c r="I35" s="100"/>
      <c r="J35" s="77">
        <f>SUM(J30:J34)</f>
        <v>0</v>
      </c>
      <c r="K35" s="78">
        <f>SUM(K30:K34)</f>
        <v>0</v>
      </c>
      <c r="L35" s="63"/>
      <c r="N35" s="101"/>
      <c r="O35" s="101"/>
      <c r="P35" s="77">
        <f>SUM(P30:P34)</f>
        <v>0</v>
      </c>
      <c r="Q35" s="78">
        <f>SUM(Q30:Q34)</f>
        <v>0</v>
      </c>
      <c r="R35" s="63"/>
      <c r="T35" s="101"/>
      <c r="U35" s="101"/>
      <c r="V35" s="77">
        <f>SUM(V30:V34)</f>
        <v>0</v>
      </c>
      <c r="W35" s="78">
        <f>SUM(W30:W34)</f>
        <v>0</v>
      </c>
      <c r="X35" s="63"/>
      <c r="AB35" s="7"/>
    </row>
    <row r="36" spans="2:28" ht="12.75" thickBot="1" x14ac:dyDescent="0.3">
      <c r="B36" s="49" t="s">
        <v>69</v>
      </c>
      <c r="C36" s="50"/>
      <c r="D36" s="51" t="s">
        <v>52</v>
      </c>
      <c r="E36" s="52">
        <v>7.46</v>
      </c>
      <c r="F36" s="63" t="str">
        <f t="shared" si="1"/>
        <v/>
      </c>
      <c r="G36" s="88"/>
      <c r="H36" s="49" t="s">
        <v>70</v>
      </c>
      <c r="I36" s="50"/>
      <c r="J36" s="51" t="s">
        <v>52</v>
      </c>
      <c r="K36" s="52">
        <v>12.5</v>
      </c>
      <c r="L36" s="63" t="str">
        <f t="shared" si="3"/>
        <v/>
      </c>
      <c r="N36" s="49" t="s">
        <v>71</v>
      </c>
      <c r="O36" s="50"/>
      <c r="P36" s="51" t="s">
        <v>52</v>
      </c>
      <c r="Q36" s="52">
        <v>17.5</v>
      </c>
      <c r="R36" s="63" t="str">
        <f t="shared" si="5"/>
        <v/>
      </c>
      <c r="T36" s="49" t="s">
        <v>72</v>
      </c>
      <c r="U36" s="50"/>
      <c r="V36" s="51" t="s">
        <v>52</v>
      </c>
      <c r="W36" s="52">
        <v>12.5</v>
      </c>
      <c r="X36" s="63" t="str">
        <f t="shared" si="7"/>
        <v/>
      </c>
      <c r="AB36" s="7"/>
    </row>
    <row r="37" spans="2:28" x14ac:dyDescent="0.25">
      <c r="B37" s="60"/>
      <c r="C37" s="60"/>
      <c r="D37" s="61"/>
      <c r="E37" s="68">
        <f>D37/1000*$E$36</f>
        <v>0</v>
      </c>
      <c r="F37" s="63" t="str">
        <f t="shared" si="1"/>
        <v/>
      </c>
      <c r="G37" s="88"/>
      <c r="H37" s="60"/>
      <c r="I37" s="60"/>
      <c r="J37" s="61"/>
      <c r="K37" s="68">
        <f>J37/1000*$K$36</f>
        <v>0</v>
      </c>
      <c r="L37" s="63" t="str">
        <f t="shared" si="3"/>
        <v/>
      </c>
      <c r="N37" s="60"/>
      <c r="O37" s="60"/>
      <c r="P37" s="61"/>
      <c r="Q37" s="68">
        <f>P37/1000*$Q$36</f>
        <v>0</v>
      </c>
      <c r="R37" s="63" t="str">
        <f t="shared" si="5"/>
        <v/>
      </c>
      <c r="T37" s="60"/>
      <c r="U37" s="60"/>
      <c r="V37" s="61"/>
      <c r="W37" s="68">
        <f>V37/1000*$W$36</f>
        <v>0</v>
      </c>
      <c r="X37" s="63" t="str">
        <f t="shared" si="7"/>
        <v/>
      </c>
      <c r="AB37" s="7"/>
    </row>
    <row r="38" spans="2:28" x14ac:dyDescent="0.25">
      <c r="B38" s="67"/>
      <c r="C38" s="67"/>
      <c r="D38" s="61"/>
      <c r="E38" s="68">
        <f t="shared" ref="E38:E41" si="15">D38/1000*$E$36</f>
        <v>0</v>
      </c>
      <c r="F38" s="63" t="str">
        <f t="shared" si="1"/>
        <v/>
      </c>
      <c r="G38" s="88"/>
      <c r="H38" s="67"/>
      <c r="I38" s="67"/>
      <c r="J38" s="61"/>
      <c r="K38" s="68">
        <f t="shared" ref="K38:K41" si="16">J38/1000*$K$36</f>
        <v>0</v>
      </c>
      <c r="L38" s="63" t="str">
        <f t="shared" si="3"/>
        <v/>
      </c>
      <c r="N38" s="67"/>
      <c r="O38" s="67"/>
      <c r="P38" s="61"/>
      <c r="Q38" s="68">
        <f t="shared" ref="Q38:Q41" si="17">P38/1000*$K$36</f>
        <v>0</v>
      </c>
      <c r="R38" s="63" t="str">
        <f t="shared" si="5"/>
        <v/>
      </c>
      <c r="T38" s="67"/>
      <c r="U38" s="67"/>
      <c r="V38" s="61"/>
      <c r="W38" s="68">
        <f t="shared" ref="W38:W41" si="18">V38/1000*$W$36</f>
        <v>0</v>
      </c>
      <c r="X38" s="63" t="str">
        <f t="shared" si="7"/>
        <v/>
      </c>
      <c r="AB38" s="7"/>
    </row>
    <row r="39" spans="2:28" x14ac:dyDescent="0.25">
      <c r="B39" s="67"/>
      <c r="C39" s="67"/>
      <c r="D39" s="61"/>
      <c r="E39" s="68">
        <f t="shared" si="15"/>
        <v>0</v>
      </c>
      <c r="F39" s="63" t="str">
        <f t="shared" si="1"/>
        <v/>
      </c>
      <c r="G39" s="88"/>
      <c r="H39" s="67"/>
      <c r="I39" s="67"/>
      <c r="J39" s="61"/>
      <c r="K39" s="68">
        <f t="shared" si="16"/>
        <v>0</v>
      </c>
      <c r="L39" s="63" t="str">
        <f t="shared" si="3"/>
        <v/>
      </c>
      <c r="N39" s="67"/>
      <c r="O39" s="67"/>
      <c r="P39" s="61"/>
      <c r="Q39" s="68">
        <f t="shared" si="17"/>
        <v>0</v>
      </c>
      <c r="R39" s="63" t="str">
        <f t="shared" si="5"/>
        <v/>
      </c>
      <c r="T39" s="67"/>
      <c r="U39" s="67"/>
      <c r="V39" s="61"/>
      <c r="W39" s="68">
        <f t="shared" si="18"/>
        <v>0</v>
      </c>
      <c r="X39" s="63" t="str">
        <f t="shared" si="7"/>
        <v/>
      </c>
      <c r="AB39" s="7"/>
    </row>
    <row r="40" spans="2:28" x14ac:dyDescent="0.25">
      <c r="B40" s="67"/>
      <c r="C40" s="67"/>
      <c r="D40" s="61"/>
      <c r="E40" s="68">
        <f t="shared" si="15"/>
        <v>0</v>
      </c>
      <c r="F40" s="63" t="str">
        <f t="shared" si="1"/>
        <v/>
      </c>
      <c r="G40" s="88"/>
      <c r="H40" s="67"/>
      <c r="I40" s="67"/>
      <c r="J40" s="61"/>
      <c r="K40" s="68">
        <f t="shared" si="16"/>
        <v>0</v>
      </c>
      <c r="L40" s="63" t="str">
        <f t="shared" si="3"/>
        <v/>
      </c>
      <c r="N40" s="67"/>
      <c r="O40" s="67"/>
      <c r="P40" s="61"/>
      <c r="Q40" s="68">
        <f t="shared" si="17"/>
        <v>0</v>
      </c>
      <c r="R40" s="63" t="str">
        <f t="shared" si="5"/>
        <v/>
      </c>
      <c r="T40" s="67"/>
      <c r="U40" s="67"/>
      <c r="V40" s="61"/>
      <c r="W40" s="68">
        <f t="shared" si="18"/>
        <v>0</v>
      </c>
      <c r="X40" s="63" t="str">
        <f t="shared" si="7"/>
        <v/>
      </c>
      <c r="AB40" s="7"/>
    </row>
    <row r="41" spans="2:28" ht="12.75" thickBot="1" x14ac:dyDescent="0.3">
      <c r="B41" s="71"/>
      <c r="C41" s="71"/>
      <c r="D41" s="61"/>
      <c r="E41" s="68">
        <f t="shared" si="15"/>
        <v>0</v>
      </c>
      <c r="F41" s="63" t="str">
        <f t="shared" si="1"/>
        <v/>
      </c>
      <c r="G41" s="88"/>
      <c r="H41" s="71"/>
      <c r="I41" s="71"/>
      <c r="J41" s="61"/>
      <c r="K41" s="68">
        <f t="shared" si="16"/>
        <v>0</v>
      </c>
      <c r="L41" s="63" t="str">
        <f t="shared" si="3"/>
        <v/>
      </c>
      <c r="N41" s="71"/>
      <c r="O41" s="71"/>
      <c r="P41" s="61"/>
      <c r="Q41" s="68">
        <f t="shared" si="17"/>
        <v>0</v>
      </c>
      <c r="R41" s="63" t="str">
        <f t="shared" si="5"/>
        <v/>
      </c>
      <c r="T41" s="71"/>
      <c r="U41" s="71"/>
      <c r="V41" s="61"/>
      <c r="W41" s="68">
        <f t="shared" si="18"/>
        <v>0</v>
      </c>
      <c r="X41" s="63" t="str">
        <f t="shared" si="7"/>
        <v/>
      </c>
      <c r="AB41" s="7"/>
    </row>
    <row r="42" spans="2:28" ht="12.75" thickBot="1" x14ac:dyDescent="0.3">
      <c r="B42" s="82"/>
      <c r="C42" s="83"/>
      <c r="D42" s="77">
        <f>SUM(D37:D41)</f>
        <v>0</v>
      </c>
      <c r="E42" s="78">
        <f>SUM(E37:E41)</f>
        <v>0</v>
      </c>
      <c r="F42" s="63"/>
      <c r="G42" s="88"/>
      <c r="H42" s="82"/>
      <c r="I42" s="83"/>
      <c r="J42" s="84">
        <f>SUM(J37:J41)</f>
        <v>0</v>
      </c>
      <c r="K42" s="85">
        <f>SUM(K37:K41)</f>
        <v>0</v>
      </c>
      <c r="L42" s="63"/>
      <c r="N42" s="82"/>
      <c r="O42" s="83"/>
      <c r="P42" s="84">
        <f>SUM(P37:P41)</f>
        <v>0</v>
      </c>
      <c r="Q42" s="85">
        <f>SUM(Q37:Q41)</f>
        <v>0</v>
      </c>
      <c r="R42" s="63"/>
      <c r="T42" s="82"/>
      <c r="U42" s="83"/>
      <c r="V42" s="84">
        <f>SUM(V37:V41)</f>
        <v>0</v>
      </c>
      <c r="W42" s="85">
        <f>SUM(W37:W41)</f>
        <v>0</v>
      </c>
      <c r="X42" s="63"/>
      <c r="AB42" s="7"/>
    </row>
    <row r="43" spans="2:28" ht="12.75" thickBot="1" x14ac:dyDescent="0.3">
      <c r="B43" s="86"/>
      <c r="C43" s="86"/>
      <c r="E43" s="1"/>
      <c r="F43" s="63" t="str">
        <f t="shared" si="1"/>
        <v/>
      </c>
      <c r="H43" s="86"/>
      <c r="I43" s="86"/>
      <c r="J43" s="86"/>
      <c r="K43" s="86"/>
      <c r="L43" s="102">
        <f>COUNT(L4:L42,F4:F58,R2:R42,X3:X42)</f>
        <v>0</v>
      </c>
      <c r="T43" s="86"/>
      <c r="U43" s="86"/>
      <c r="V43" s="87"/>
      <c r="W43" s="86"/>
      <c r="X43" s="103"/>
      <c r="AB43" s="7"/>
    </row>
    <row r="44" spans="2:28" s="41" customFormat="1" ht="24.75" thickBot="1" x14ac:dyDescent="0.3">
      <c r="B44" s="44" t="s">
        <v>53</v>
      </c>
      <c r="C44" s="44" t="s">
        <v>54</v>
      </c>
      <c r="D44" s="45" t="s">
        <v>56</v>
      </c>
      <c r="E44" s="46" t="s">
        <v>55</v>
      </c>
      <c r="F44" s="63" t="str">
        <f t="shared" si="1"/>
        <v/>
      </c>
      <c r="G44" s="88"/>
      <c r="H44" s="86"/>
      <c r="I44" s="104"/>
      <c r="J44" s="104"/>
      <c r="K44" s="104"/>
      <c r="L44" s="105"/>
      <c r="R44" s="106"/>
      <c r="T44" s="104"/>
      <c r="U44" s="104"/>
      <c r="V44" s="104"/>
      <c r="W44" s="104"/>
      <c r="X44" s="107"/>
      <c r="AB44" s="108"/>
    </row>
    <row r="45" spans="2:28" ht="11.25" customHeight="1" thickBot="1" x14ac:dyDescent="0.3">
      <c r="B45" s="49" t="s">
        <v>73</v>
      </c>
      <c r="C45" s="50"/>
      <c r="D45" s="51" t="s">
        <v>52</v>
      </c>
      <c r="E45" s="52">
        <v>5</v>
      </c>
      <c r="F45" s="63" t="str">
        <f t="shared" si="1"/>
        <v/>
      </c>
      <c r="G45" s="88"/>
      <c r="H45" s="109" t="s">
        <v>49</v>
      </c>
      <c r="I45" s="110">
        <f>E14+E26+E42+E51+E58+K42+K35+K26+K14+Q14+Q26+Q35+Q42+W42+W35+W26</f>
        <v>0</v>
      </c>
      <c r="J45" s="108"/>
      <c r="K45" s="162" t="str">
        <f>IF(L43&gt;0,"Je hebt een aantal toestellen verzekerd die minder waard zijn dan €125! Aangezien er per toestel een vrijstelling van €125 geldt, is de verzekering van deze toestellen niet echt zinvol.","")</f>
        <v/>
      </c>
      <c r="L45" s="162"/>
      <c r="M45" s="162"/>
      <c r="N45" s="162"/>
      <c r="O45" s="162"/>
      <c r="P45" s="162"/>
      <c r="Q45" s="162"/>
      <c r="R45" s="106"/>
      <c r="U45" s="1"/>
      <c r="V45" s="7"/>
      <c r="AB45" s="7"/>
    </row>
    <row r="46" spans="2:28" ht="10.5" customHeight="1" x14ac:dyDescent="0.25">
      <c r="B46" s="60"/>
      <c r="C46" s="60"/>
      <c r="D46" s="61"/>
      <c r="E46" s="91">
        <f>D46/1000*$E$45</f>
        <v>0</v>
      </c>
      <c r="F46" s="63" t="str">
        <f t="shared" si="1"/>
        <v/>
      </c>
      <c r="G46" s="88"/>
      <c r="H46" s="111" t="s">
        <v>50</v>
      </c>
      <c r="I46" s="112">
        <f>I45*10/100</f>
        <v>0</v>
      </c>
      <c r="K46" s="162"/>
      <c r="L46" s="162"/>
      <c r="M46" s="162"/>
      <c r="N46" s="162"/>
      <c r="O46" s="162"/>
      <c r="P46" s="162"/>
      <c r="Q46" s="162"/>
      <c r="R46" s="106"/>
      <c r="V46" s="7"/>
      <c r="AB46" s="7"/>
    </row>
    <row r="47" spans="2:28" ht="11.25" customHeight="1" thickBot="1" x14ac:dyDescent="0.3">
      <c r="B47" s="67"/>
      <c r="C47" s="67"/>
      <c r="D47" s="61"/>
      <c r="E47" s="91">
        <f t="shared" ref="E47:E50" si="19">D47/1000*$E$45</f>
        <v>0</v>
      </c>
      <c r="F47" s="63" t="str">
        <f t="shared" si="1"/>
        <v/>
      </c>
      <c r="G47" s="88"/>
      <c r="H47" s="113" t="s">
        <v>51</v>
      </c>
      <c r="I47" s="114">
        <f>IF(I45+I46&gt;13.61,I45+I46,13.61)</f>
        <v>13.61</v>
      </c>
      <c r="K47" s="162"/>
      <c r="L47" s="162"/>
      <c r="M47" s="162"/>
      <c r="N47" s="162"/>
      <c r="O47" s="162"/>
      <c r="P47" s="162"/>
      <c r="Q47" s="162"/>
      <c r="R47" s="106"/>
      <c r="V47" s="7"/>
      <c r="AB47" s="7"/>
    </row>
    <row r="48" spans="2:28" x14ac:dyDescent="0.25">
      <c r="B48" s="67"/>
      <c r="C48" s="67"/>
      <c r="D48" s="61"/>
      <c r="E48" s="91">
        <f t="shared" si="19"/>
        <v>0</v>
      </c>
      <c r="F48" s="63" t="str">
        <f t="shared" si="1"/>
        <v/>
      </c>
      <c r="G48" s="88"/>
      <c r="K48" s="1"/>
      <c r="L48" s="115"/>
      <c r="Q48" s="41"/>
      <c r="R48" s="106"/>
      <c r="V48" s="7"/>
      <c r="AB48" s="7"/>
    </row>
    <row r="49" spans="2:28" x14ac:dyDescent="0.25">
      <c r="B49" s="67"/>
      <c r="C49" s="67"/>
      <c r="D49" s="61"/>
      <c r="E49" s="91">
        <f t="shared" si="19"/>
        <v>0</v>
      </c>
      <c r="F49" s="63" t="str">
        <f t="shared" si="1"/>
        <v/>
      </c>
      <c r="G49" s="88"/>
      <c r="K49" s="1"/>
      <c r="L49" s="115"/>
      <c r="T49" s="116" t="s">
        <v>7</v>
      </c>
      <c r="U49" s="117" t="s">
        <v>39</v>
      </c>
      <c r="V49" s="41" t="s">
        <v>40</v>
      </c>
      <c r="W49" s="41"/>
      <c r="X49" s="106"/>
      <c r="AB49" s="7"/>
    </row>
    <row r="50" spans="2:28" ht="12.75" thickBot="1" x14ac:dyDescent="0.3">
      <c r="B50" s="71"/>
      <c r="C50" s="71"/>
      <c r="D50" s="61"/>
      <c r="E50" s="91">
        <f t="shared" si="19"/>
        <v>0</v>
      </c>
      <c r="F50" s="63" t="str">
        <f t="shared" si="1"/>
        <v/>
      </c>
      <c r="G50" s="88"/>
      <c r="T50" s="116" t="s">
        <v>8</v>
      </c>
      <c r="U50" s="117" t="s">
        <v>39</v>
      </c>
      <c r="V50" s="41" t="s">
        <v>41</v>
      </c>
      <c r="W50" s="41"/>
      <c r="X50" s="106"/>
      <c r="AB50" s="7"/>
    </row>
    <row r="51" spans="2:28" ht="12.75" thickBot="1" x14ac:dyDescent="0.3">
      <c r="B51" s="101"/>
      <c r="C51" s="101"/>
      <c r="D51" s="77">
        <f>SUM(D46:D50)</f>
        <v>0</v>
      </c>
      <c r="E51" s="78">
        <f>SUM(E46:E50)</f>
        <v>0</v>
      </c>
      <c r="F51" s="63"/>
      <c r="G51" s="88"/>
      <c r="T51" s="116" t="s">
        <v>9</v>
      </c>
      <c r="U51" s="117" t="s">
        <v>39</v>
      </c>
      <c r="V51" s="41" t="s">
        <v>42</v>
      </c>
      <c r="W51" s="41"/>
      <c r="X51" s="106"/>
      <c r="AB51" s="7"/>
    </row>
    <row r="52" spans="2:28" ht="12.75" thickBot="1" x14ac:dyDescent="0.3">
      <c r="B52" s="49" t="s">
        <v>74</v>
      </c>
      <c r="C52" s="50"/>
      <c r="D52" s="51" t="s">
        <v>52</v>
      </c>
      <c r="E52" s="52">
        <v>5.5</v>
      </c>
      <c r="F52" s="63" t="str">
        <f t="shared" si="1"/>
        <v/>
      </c>
      <c r="G52" s="88"/>
      <c r="T52" s="116" t="s">
        <v>10</v>
      </c>
      <c r="U52" s="117" t="s">
        <v>39</v>
      </c>
      <c r="V52" s="41" t="s">
        <v>43</v>
      </c>
      <c r="W52" s="41"/>
      <c r="X52" s="106"/>
      <c r="AB52" s="7"/>
    </row>
    <row r="53" spans="2:28" x14ac:dyDescent="0.25">
      <c r="B53" s="60"/>
      <c r="C53" s="60"/>
      <c r="D53" s="61"/>
      <c r="E53" s="68">
        <f>D53/1000*$E$52</f>
        <v>0</v>
      </c>
      <c r="F53" s="63" t="str">
        <f t="shared" si="1"/>
        <v/>
      </c>
      <c r="G53" s="88"/>
      <c r="T53" s="116" t="s">
        <v>11</v>
      </c>
      <c r="U53" s="117" t="s">
        <v>39</v>
      </c>
      <c r="V53" s="41" t="s">
        <v>44</v>
      </c>
      <c r="W53" s="41"/>
      <c r="X53" s="106"/>
      <c r="AB53" s="7"/>
    </row>
    <row r="54" spans="2:28" x14ac:dyDescent="0.25">
      <c r="B54" s="67"/>
      <c r="C54" s="67"/>
      <c r="D54" s="61"/>
      <c r="E54" s="68">
        <f t="shared" ref="E54:E57" si="20">D54/1000*$E$52</f>
        <v>0</v>
      </c>
      <c r="F54" s="63" t="str">
        <f t="shared" si="1"/>
        <v/>
      </c>
      <c r="G54" s="88"/>
      <c r="T54" s="116" t="s">
        <v>37</v>
      </c>
      <c r="U54" s="117" t="s">
        <v>39</v>
      </c>
      <c r="V54" s="41" t="s">
        <v>45</v>
      </c>
      <c r="W54" s="41"/>
      <c r="X54" s="106"/>
      <c r="AB54" s="7"/>
    </row>
    <row r="55" spans="2:28" x14ac:dyDescent="0.25">
      <c r="B55" s="67"/>
      <c r="C55" s="67"/>
      <c r="D55" s="61"/>
      <c r="E55" s="68">
        <f t="shared" si="20"/>
        <v>0</v>
      </c>
      <c r="F55" s="63" t="str">
        <f t="shared" si="1"/>
        <v/>
      </c>
      <c r="T55" s="116" t="s">
        <v>38</v>
      </c>
      <c r="U55" s="117" t="s">
        <v>39</v>
      </c>
      <c r="V55" s="41" t="s">
        <v>46</v>
      </c>
      <c r="W55" s="41"/>
      <c r="X55" s="106"/>
    </row>
    <row r="56" spans="2:28" x14ac:dyDescent="0.25">
      <c r="B56" s="67"/>
      <c r="C56" s="67"/>
      <c r="D56" s="61"/>
      <c r="E56" s="68">
        <f t="shared" si="20"/>
        <v>0</v>
      </c>
      <c r="F56" s="63" t="str">
        <f t="shared" si="1"/>
        <v/>
      </c>
      <c r="T56" s="116" t="s">
        <v>12</v>
      </c>
      <c r="U56" s="117" t="s">
        <v>39</v>
      </c>
      <c r="V56" s="41" t="s">
        <v>47</v>
      </c>
      <c r="W56" s="41"/>
      <c r="X56" s="106"/>
    </row>
    <row r="57" spans="2:28" ht="12.75" thickBot="1" x14ac:dyDescent="0.3">
      <c r="B57" s="71"/>
      <c r="C57" s="71"/>
      <c r="D57" s="61"/>
      <c r="E57" s="68">
        <f t="shared" si="20"/>
        <v>0</v>
      </c>
      <c r="F57" s="63" t="str">
        <f t="shared" si="1"/>
        <v/>
      </c>
      <c r="T57" s="116" t="s">
        <v>13</v>
      </c>
      <c r="U57" s="117" t="s">
        <v>39</v>
      </c>
      <c r="V57" s="41" t="s">
        <v>48</v>
      </c>
      <c r="W57" s="41"/>
      <c r="X57" s="106"/>
    </row>
    <row r="58" spans="2:28" ht="12.75" thickBot="1" x14ac:dyDescent="0.3">
      <c r="B58" s="82"/>
      <c r="C58" s="83"/>
      <c r="D58" s="77">
        <f>SUM(D53:D57)</f>
        <v>0</v>
      </c>
      <c r="E58" s="78">
        <f>SUM(E53:E57)</f>
        <v>0</v>
      </c>
      <c r="F58" s="63"/>
    </row>
    <row r="59" spans="2:28" x14ac:dyDescent="0.25">
      <c r="B59" s="86"/>
      <c r="C59" s="86"/>
    </row>
    <row r="62" spans="2:28" x14ac:dyDescent="0.25">
      <c r="G62" s="7"/>
    </row>
    <row r="63" spans="2:28" x14ac:dyDescent="0.25">
      <c r="G63" s="7"/>
    </row>
    <row r="64" spans="2:28" x14ac:dyDescent="0.25">
      <c r="G64" s="7"/>
    </row>
    <row r="65" spans="7:7" x14ac:dyDescent="0.25">
      <c r="G65" s="7"/>
    </row>
    <row r="66" spans="7:7" x14ac:dyDescent="0.25">
      <c r="G66" s="7"/>
    </row>
    <row r="67" spans="7:7" x14ac:dyDescent="0.25">
      <c r="G67" s="7"/>
    </row>
    <row r="68" spans="7:7" x14ac:dyDescent="0.25">
      <c r="G68" s="7"/>
    </row>
    <row r="69" spans="7:7" x14ac:dyDescent="0.25">
      <c r="G69" s="7"/>
    </row>
    <row r="70" spans="7:7" x14ac:dyDescent="0.25">
      <c r="G70" s="7"/>
    </row>
    <row r="71" spans="7:7" x14ac:dyDescent="0.25">
      <c r="G71" s="7"/>
    </row>
    <row r="72" spans="7:7" x14ac:dyDescent="0.25">
      <c r="G72" s="7"/>
    </row>
    <row r="73" spans="7:7" x14ac:dyDescent="0.25">
      <c r="G73" s="7"/>
    </row>
    <row r="74" spans="7:7" x14ac:dyDescent="0.25">
      <c r="G74" s="7"/>
    </row>
    <row r="75" spans="7:7" x14ac:dyDescent="0.25">
      <c r="G75" s="7"/>
    </row>
    <row r="76" spans="7:7" x14ac:dyDescent="0.25">
      <c r="G76" s="7"/>
    </row>
    <row r="77" spans="7:7" x14ac:dyDescent="0.25">
      <c r="G77" s="7"/>
    </row>
  </sheetData>
  <sheetProtection password="E468" sheet="1" objects="1" scenarios="1" selectLockedCells="1"/>
  <mergeCells count="2">
    <mergeCell ref="A2:A25"/>
    <mergeCell ref="K45:Q47"/>
  </mergeCells>
  <conditionalFormatting sqref="K45">
    <cfRule type="containsText" dxfId="1" priority="2" operator="containsText" text="Je hebt">
      <formula>NOT(ISERROR(SEARCH("Je hebt",K45)))</formula>
    </cfRule>
  </conditionalFormatting>
  <conditionalFormatting sqref="D4:D13 D16:D25 D37:D41 J4:J13 J16:J25 J30:J34 P4:P13 P16:P25 V16:V25 V30:V34 V37:V41 D46:D50 D53:D57 P30:P34 P37:P41 J37:J41">
    <cfRule type="cellIs" dxfId="0" priority="1" operator="between">
      <formula>1</formula>
      <formula>125</formula>
    </cfRule>
  </conditionalFormatting>
  <pageMargins left="0.7" right="0.7" top="0.75" bottom="0.75" header="0.3" footer="0.3"/>
  <pageSetup paperSize="9" scale="57" orientation="landscape" r:id="rId1"/>
  <colBreaks count="1" manualBreakCount="1">
    <brk id="25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9"/>
  <sheetViews>
    <sheetView topLeftCell="A253" workbookViewId="0">
      <selection activeCell="C16" sqref="C16"/>
    </sheetView>
  </sheetViews>
  <sheetFormatPr defaultColWidth="98.7109375" defaultRowHeight="15" x14ac:dyDescent="0.25"/>
  <cols>
    <col min="1" max="1" width="5" bestFit="1" customWidth="1"/>
    <col min="2" max="2" width="44.140625" bestFit="1" customWidth="1"/>
  </cols>
  <sheetData>
    <row r="1" spans="1:2" ht="15.75" thickBot="1" x14ac:dyDescent="0.3">
      <c r="A1" s="125" t="s">
        <v>376</v>
      </c>
      <c r="B1" s="125" t="s">
        <v>79</v>
      </c>
    </row>
    <row r="2" spans="1:2" ht="15.75" thickTop="1" x14ac:dyDescent="0.25">
      <c r="A2">
        <v>1000</v>
      </c>
      <c r="B2" t="s">
        <v>206</v>
      </c>
    </row>
    <row r="3" spans="1:2" x14ac:dyDescent="0.25">
      <c r="A3">
        <v>1001</v>
      </c>
      <c r="B3" t="s">
        <v>80</v>
      </c>
    </row>
    <row r="4" spans="1:2" x14ac:dyDescent="0.25">
      <c r="A4">
        <v>1005</v>
      </c>
      <c r="B4" t="s">
        <v>81</v>
      </c>
    </row>
    <row r="5" spans="1:2" x14ac:dyDescent="0.25">
      <c r="A5">
        <v>1007</v>
      </c>
      <c r="B5" t="s">
        <v>207</v>
      </c>
    </row>
    <row r="6" spans="1:2" x14ac:dyDescent="0.25">
      <c r="A6">
        <v>1010</v>
      </c>
      <c r="B6" t="s">
        <v>208</v>
      </c>
    </row>
    <row r="7" spans="1:2" x14ac:dyDescent="0.25">
      <c r="A7">
        <v>1011</v>
      </c>
      <c r="B7" t="s">
        <v>209</v>
      </c>
    </row>
    <row r="8" spans="1:2" x14ac:dyDescent="0.25">
      <c r="A8">
        <v>1012</v>
      </c>
      <c r="B8" t="s">
        <v>210</v>
      </c>
    </row>
    <row r="9" spans="1:2" x14ac:dyDescent="0.25">
      <c r="A9">
        <v>1013</v>
      </c>
      <c r="B9" t="s">
        <v>82</v>
      </c>
    </row>
    <row r="10" spans="1:2" x14ac:dyDescent="0.25">
      <c r="A10">
        <v>1015</v>
      </c>
      <c r="B10" t="s">
        <v>83</v>
      </c>
    </row>
    <row r="11" spans="1:2" x14ac:dyDescent="0.25">
      <c r="A11">
        <v>1018</v>
      </c>
      <c r="B11" t="s">
        <v>211</v>
      </c>
    </row>
    <row r="12" spans="1:2" x14ac:dyDescent="0.25">
      <c r="A12">
        <v>1021</v>
      </c>
      <c r="B12" t="s">
        <v>84</v>
      </c>
    </row>
    <row r="13" spans="1:2" x14ac:dyDescent="0.25">
      <c r="A13">
        <v>1022</v>
      </c>
      <c r="B13" t="s">
        <v>85</v>
      </c>
    </row>
    <row r="14" spans="1:2" x14ac:dyDescent="0.25">
      <c r="A14">
        <v>1023</v>
      </c>
      <c r="B14" t="s">
        <v>212</v>
      </c>
    </row>
    <row r="15" spans="1:2" x14ac:dyDescent="0.25">
      <c r="A15">
        <v>1024</v>
      </c>
      <c r="B15" t="s">
        <v>213</v>
      </c>
    </row>
    <row r="16" spans="1:2" x14ac:dyDescent="0.25">
      <c r="A16">
        <v>1025</v>
      </c>
      <c r="B16" t="s">
        <v>214</v>
      </c>
    </row>
    <row r="17" spans="1:2" x14ac:dyDescent="0.25">
      <c r="A17">
        <v>1026</v>
      </c>
      <c r="B17" t="s">
        <v>86</v>
      </c>
    </row>
    <row r="18" spans="1:2" x14ac:dyDescent="0.25">
      <c r="A18">
        <v>1027</v>
      </c>
      <c r="B18" t="s">
        <v>215</v>
      </c>
    </row>
    <row r="19" spans="1:2" x14ac:dyDescent="0.25">
      <c r="A19">
        <v>1028</v>
      </c>
      <c r="B19" t="s">
        <v>216</v>
      </c>
    </row>
    <row r="20" spans="1:2" x14ac:dyDescent="0.25">
      <c r="A20">
        <v>1029</v>
      </c>
      <c r="B20" t="s">
        <v>217</v>
      </c>
    </row>
    <row r="21" spans="1:2" x14ac:dyDescent="0.25">
      <c r="A21">
        <v>1030</v>
      </c>
      <c r="B21" t="s">
        <v>218</v>
      </c>
    </row>
    <row r="22" spans="1:2" x14ac:dyDescent="0.25">
      <c r="A22">
        <v>1031</v>
      </c>
      <c r="B22" t="s">
        <v>87</v>
      </c>
    </row>
    <row r="23" spans="1:2" x14ac:dyDescent="0.25">
      <c r="A23">
        <v>1032</v>
      </c>
      <c r="B23" t="s">
        <v>219</v>
      </c>
    </row>
    <row r="24" spans="1:2" x14ac:dyDescent="0.25">
      <c r="A24">
        <v>1034</v>
      </c>
      <c r="B24" t="s">
        <v>220</v>
      </c>
    </row>
    <row r="25" spans="1:2" x14ac:dyDescent="0.25">
      <c r="A25">
        <v>1035</v>
      </c>
      <c r="B25" t="s">
        <v>221</v>
      </c>
    </row>
    <row r="26" spans="1:2" x14ac:dyDescent="0.25">
      <c r="A26">
        <v>1036</v>
      </c>
      <c r="B26" t="s">
        <v>359</v>
      </c>
    </row>
    <row r="27" spans="1:2" x14ac:dyDescent="0.25">
      <c r="A27">
        <v>1037</v>
      </c>
      <c r="B27" t="s">
        <v>222</v>
      </c>
    </row>
    <row r="28" spans="1:2" x14ac:dyDescent="0.25">
      <c r="A28">
        <v>1039</v>
      </c>
      <c r="B28" t="s">
        <v>88</v>
      </c>
    </row>
    <row r="29" spans="1:2" x14ac:dyDescent="0.25">
      <c r="A29">
        <v>1043</v>
      </c>
      <c r="B29" t="s">
        <v>223</v>
      </c>
    </row>
    <row r="30" spans="1:2" x14ac:dyDescent="0.25">
      <c r="A30">
        <v>1045</v>
      </c>
      <c r="B30" t="s">
        <v>89</v>
      </c>
    </row>
    <row r="31" spans="1:2" x14ac:dyDescent="0.25">
      <c r="A31">
        <v>1048</v>
      </c>
      <c r="B31" t="s">
        <v>224</v>
      </c>
    </row>
    <row r="32" spans="1:2" x14ac:dyDescent="0.25">
      <c r="A32">
        <v>1049</v>
      </c>
      <c r="B32" t="s">
        <v>90</v>
      </c>
    </row>
    <row r="33" spans="1:2" x14ac:dyDescent="0.25">
      <c r="A33">
        <v>1051</v>
      </c>
      <c r="B33" t="s">
        <v>225</v>
      </c>
    </row>
    <row r="34" spans="1:2" x14ac:dyDescent="0.25">
      <c r="A34">
        <v>1052</v>
      </c>
      <c r="B34" t="s">
        <v>226</v>
      </c>
    </row>
    <row r="35" spans="1:2" x14ac:dyDescent="0.25">
      <c r="A35">
        <v>1053</v>
      </c>
      <c r="B35" t="s">
        <v>91</v>
      </c>
    </row>
    <row r="36" spans="1:2" x14ac:dyDescent="0.25">
      <c r="A36">
        <v>1054</v>
      </c>
      <c r="B36" t="s">
        <v>227</v>
      </c>
    </row>
    <row r="37" spans="1:2" x14ac:dyDescent="0.25">
      <c r="A37">
        <v>1055</v>
      </c>
      <c r="B37" t="s">
        <v>228</v>
      </c>
    </row>
    <row r="38" spans="1:2" x14ac:dyDescent="0.25">
      <c r="A38">
        <v>1057</v>
      </c>
      <c r="B38" t="s">
        <v>229</v>
      </c>
    </row>
    <row r="39" spans="1:2" x14ac:dyDescent="0.25">
      <c r="A39">
        <v>1064</v>
      </c>
      <c r="B39" t="s">
        <v>230</v>
      </c>
    </row>
    <row r="40" spans="1:2" x14ac:dyDescent="0.25">
      <c r="A40">
        <v>1065</v>
      </c>
      <c r="B40" t="s">
        <v>92</v>
      </c>
    </row>
    <row r="41" spans="1:2" x14ac:dyDescent="0.25">
      <c r="A41">
        <v>1066</v>
      </c>
      <c r="B41" t="s">
        <v>360</v>
      </c>
    </row>
    <row r="42" spans="1:2" x14ac:dyDescent="0.25">
      <c r="A42">
        <v>1067</v>
      </c>
      <c r="B42" t="s">
        <v>231</v>
      </c>
    </row>
    <row r="44" spans="1:2" x14ac:dyDescent="0.25">
      <c r="A44">
        <v>2000</v>
      </c>
      <c r="B44" t="s">
        <v>232</v>
      </c>
    </row>
    <row r="45" spans="1:2" x14ac:dyDescent="0.25">
      <c r="A45">
        <v>2001</v>
      </c>
      <c r="B45" t="s">
        <v>93</v>
      </c>
    </row>
    <row r="46" spans="1:2" x14ac:dyDescent="0.25">
      <c r="A46">
        <v>2002</v>
      </c>
      <c r="B46" t="s">
        <v>233</v>
      </c>
    </row>
    <row r="47" spans="1:2" x14ac:dyDescent="0.25">
      <c r="A47">
        <v>2003</v>
      </c>
      <c r="B47" t="s">
        <v>94</v>
      </c>
    </row>
    <row r="48" spans="1:2" x14ac:dyDescent="0.25">
      <c r="A48">
        <v>2004</v>
      </c>
      <c r="B48" t="s">
        <v>234</v>
      </c>
    </row>
    <row r="49" spans="1:2" x14ac:dyDescent="0.25">
      <c r="A49">
        <v>2006</v>
      </c>
      <c r="B49" t="s">
        <v>235</v>
      </c>
    </row>
    <row r="50" spans="1:2" x14ac:dyDescent="0.25">
      <c r="A50">
        <v>2008</v>
      </c>
      <c r="B50" t="s">
        <v>236</v>
      </c>
    </row>
    <row r="51" spans="1:2" x14ac:dyDescent="0.25">
      <c r="A51">
        <v>2010</v>
      </c>
      <c r="B51" t="s">
        <v>237</v>
      </c>
    </row>
    <row r="52" spans="1:2" x14ac:dyDescent="0.25">
      <c r="A52">
        <v>2011</v>
      </c>
      <c r="B52" t="s">
        <v>238</v>
      </c>
    </row>
    <row r="53" spans="1:2" x14ac:dyDescent="0.25">
      <c r="A53">
        <v>2014</v>
      </c>
      <c r="B53" t="s">
        <v>239</v>
      </c>
    </row>
    <row r="54" spans="1:2" x14ac:dyDescent="0.25">
      <c r="A54">
        <v>2016</v>
      </c>
      <c r="B54" t="s">
        <v>95</v>
      </c>
    </row>
    <row r="55" spans="1:2" x14ac:dyDescent="0.25">
      <c r="A55">
        <v>2020</v>
      </c>
      <c r="B55" t="s">
        <v>96</v>
      </c>
    </row>
    <row r="56" spans="1:2" x14ac:dyDescent="0.25">
      <c r="A56">
        <v>2021</v>
      </c>
      <c r="B56" t="s">
        <v>240</v>
      </c>
    </row>
    <row r="57" spans="1:2" x14ac:dyDescent="0.25">
      <c r="A57">
        <v>2022</v>
      </c>
      <c r="B57" t="s">
        <v>241</v>
      </c>
    </row>
    <row r="58" spans="1:2" x14ac:dyDescent="0.25">
      <c r="A58">
        <v>2023</v>
      </c>
      <c r="B58" t="s">
        <v>242</v>
      </c>
    </row>
    <row r="59" spans="1:2" x14ac:dyDescent="0.25">
      <c r="A59">
        <v>2030</v>
      </c>
      <c r="B59" t="s">
        <v>97</v>
      </c>
    </row>
    <row r="61" spans="1:2" x14ac:dyDescent="0.25">
      <c r="A61">
        <v>3000</v>
      </c>
      <c r="B61" t="s">
        <v>243</v>
      </c>
    </row>
    <row r="62" spans="1:2" x14ac:dyDescent="0.25">
      <c r="A62">
        <v>3002</v>
      </c>
      <c r="B62" t="s">
        <v>244</v>
      </c>
    </row>
    <row r="63" spans="1:2" x14ac:dyDescent="0.25">
      <c r="A63">
        <v>3005</v>
      </c>
      <c r="B63" t="s">
        <v>245</v>
      </c>
    </row>
    <row r="64" spans="1:2" x14ac:dyDescent="0.25">
      <c r="A64">
        <v>3006</v>
      </c>
      <c r="B64" t="s">
        <v>246</v>
      </c>
    </row>
    <row r="65" spans="1:2" x14ac:dyDescent="0.25">
      <c r="A65">
        <v>3007</v>
      </c>
      <c r="B65" t="s">
        <v>247</v>
      </c>
    </row>
    <row r="66" spans="1:2" x14ac:dyDescent="0.25">
      <c r="A66">
        <v>3009</v>
      </c>
      <c r="B66" t="s">
        <v>98</v>
      </c>
    </row>
    <row r="67" spans="1:2" x14ac:dyDescent="0.25">
      <c r="A67">
        <v>3010</v>
      </c>
      <c r="B67" t="s">
        <v>248</v>
      </c>
    </row>
    <row r="68" spans="1:2" x14ac:dyDescent="0.25">
      <c r="A68">
        <v>3011</v>
      </c>
      <c r="B68" t="s">
        <v>99</v>
      </c>
    </row>
    <row r="69" spans="1:2" x14ac:dyDescent="0.25">
      <c r="A69">
        <v>3012</v>
      </c>
      <c r="B69" t="s">
        <v>249</v>
      </c>
    </row>
    <row r="70" spans="1:2" x14ac:dyDescent="0.25">
      <c r="A70">
        <v>3014</v>
      </c>
      <c r="B70" t="s">
        <v>250</v>
      </c>
    </row>
    <row r="71" spans="1:2" x14ac:dyDescent="0.25">
      <c r="A71">
        <v>3015</v>
      </c>
      <c r="B71" t="s">
        <v>251</v>
      </c>
    </row>
    <row r="72" spans="1:2" x14ac:dyDescent="0.25">
      <c r="A72">
        <v>3017</v>
      </c>
      <c r="B72" t="s">
        <v>252</v>
      </c>
    </row>
    <row r="73" spans="1:2" x14ac:dyDescent="0.25">
      <c r="A73">
        <v>3018</v>
      </c>
      <c r="B73" t="s">
        <v>253</v>
      </c>
    </row>
    <row r="74" spans="1:2" x14ac:dyDescent="0.25">
      <c r="A74">
        <v>3019</v>
      </c>
      <c r="B74" t="s">
        <v>254</v>
      </c>
    </row>
    <row r="75" spans="1:2" x14ac:dyDescent="0.25">
      <c r="A75">
        <v>3023</v>
      </c>
      <c r="B75" t="s">
        <v>255</v>
      </c>
    </row>
    <row r="76" spans="1:2" x14ac:dyDescent="0.25">
      <c r="A76">
        <v>3024</v>
      </c>
      <c r="B76" t="s">
        <v>256</v>
      </c>
    </row>
    <row r="77" spans="1:2" x14ac:dyDescent="0.25">
      <c r="A77">
        <v>3026</v>
      </c>
      <c r="B77" t="s">
        <v>257</v>
      </c>
    </row>
    <row r="78" spans="1:2" x14ac:dyDescent="0.25">
      <c r="A78">
        <v>3028</v>
      </c>
      <c r="B78" t="s">
        <v>100</v>
      </c>
    </row>
    <row r="79" spans="1:2" x14ac:dyDescent="0.25">
      <c r="A79">
        <v>3029</v>
      </c>
      <c r="B79" t="s">
        <v>258</v>
      </c>
    </row>
    <row r="80" spans="1:2" x14ac:dyDescent="0.25">
      <c r="A80">
        <v>3030</v>
      </c>
      <c r="B80" t="s">
        <v>259</v>
      </c>
    </row>
    <row r="81" spans="1:2" x14ac:dyDescent="0.25">
      <c r="A81">
        <v>3031</v>
      </c>
      <c r="B81" t="s">
        <v>260</v>
      </c>
    </row>
    <row r="82" spans="1:2" x14ac:dyDescent="0.25">
      <c r="A82">
        <v>3032</v>
      </c>
      <c r="B82" t="s">
        <v>261</v>
      </c>
    </row>
    <row r="83" spans="1:2" x14ac:dyDescent="0.25">
      <c r="A83">
        <v>3033</v>
      </c>
      <c r="B83" t="s">
        <v>262</v>
      </c>
    </row>
    <row r="84" spans="1:2" x14ac:dyDescent="0.25">
      <c r="A84">
        <v>3034</v>
      </c>
      <c r="B84" t="s">
        <v>101</v>
      </c>
    </row>
    <row r="85" spans="1:2" x14ac:dyDescent="0.25">
      <c r="A85">
        <v>3035</v>
      </c>
      <c r="B85" t="s">
        <v>263</v>
      </c>
    </row>
    <row r="86" spans="1:2" x14ac:dyDescent="0.25">
      <c r="A86">
        <v>3036</v>
      </c>
      <c r="B86" t="s">
        <v>102</v>
      </c>
    </row>
    <row r="87" spans="1:2" x14ac:dyDescent="0.25">
      <c r="A87">
        <v>3037</v>
      </c>
      <c r="B87" t="s">
        <v>361</v>
      </c>
    </row>
    <row r="88" spans="1:2" x14ac:dyDescent="0.25">
      <c r="A88">
        <v>3039</v>
      </c>
      <c r="B88" t="s">
        <v>103</v>
      </c>
    </row>
    <row r="89" spans="1:2" x14ac:dyDescent="0.25">
      <c r="A89">
        <v>3040</v>
      </c>
      <c r="B89" t="s">
        <v>264</v>
      </c>
    </row>
    <row r="90" spans="1:2" x14ac:dyDescent="0.25">
      <c r="A90">
        <v>3041</v>
      </c>
      <c r="B90" t="s">
        <v>265</v>
      </c>
    </row>
    <row r="91" spans="1:2" x14ac:dyDescent="0.25">
      <c r="A91">
        <v>3042</v>
      </c>
      <c r="B91" t="s">
        <v>266</v>
      </c>
    </row>
    <row r="92" spans="1:2" x14ac:dyDescent="0.25">
      <c r="A92">
        <v>3045</v>
      </c>
      <c r="B92" t="s">
        <v>267</v>
      </c>
    </row>
    <row r="93" spans="1:2" x14ac:dyDescent="0.25">
      <c r="A93">
        <v>3046</v>
      </c>
      <c r="B93" t="s">
        <v>268</v>
      </c>
    </row>
    <row r="94" spans="1:2" x14ac:dyDescent="0.25">
      <c r="A94">
        <v>3047</v>
      </c>
      <c r="B94" t="s">
        <v>362</v>
      </c>
    </row>
    <row r="95" spans="1:2" x14ac:dyDescent="0.25">
      <c r="A95">
        <v>3050</v>
      </c>
      <c r="B95" t="s">
        <v>269</v>
      </c>
    </row>
    <row r="96" spans="1:2" x14ac:dyDescent="0.25">
      <c r="A96">
        <v>3051</v>
      </c>
      <c r="B96" t="s">
        <v>270</v>
      </c>
    </row>
    <row r="97" spans="1:2" x14ac:dyDescent="0.25">
      <c r="A97">
        <v>3052</v>
      </c>
      <c r="B97" t="s">
        <v>271</v>
      </c>
    </row>
    <row r="98" spans="1:2" x14ac:dyDescent="0.25">
      <c r="A98">
        <v>3055</v>
      </c>
      <c r="B98" t="s">
        <v>272</v>
      </c>
    </row>
    <row r="99" spans="1:2" x14ac:dyDescent="0.25">
      <c r="A99">
        <v>3057</v>
      </c>
      <c r="B99" t="s">
        <v>273</v>
      </c>
    </row>
    <row r="100" spans="1:2" x14ac:dyDescent="0.25">
      <c r="A100">
        <v>3059</v>
      </c>
      <c r="B100" t="s">
        <v>104</v>
      </c>
    </row>
    <row r="101" spans="1:2" x14ac:dyDescent="0.25">
      <c r="A101">
        <v>3060</v>
      </c>
      <c r="B101" t="s">
        <v>274</v>
      </c>
    </row>
    <row r="102" spans="1:2" x14ac:dyDescent="0.25">
      <c r="A102">
        <v>3061</v>
      </c>
      <c r="B102" t="s">
        <v>105</v>
      </c>
    </row>
    <row r="103" spans="1:2" x14ac:dyDescent="0.25">
      <c r="A103">
        <v>3062</v>
      </c>
      <c r="B103" t="s">
        <v>275</v>
      </c>
    </row>
    <row r="104" spans="1:2" x14ac:dyDescent="0.25">
      <c r="A104">
        <v>3063</v>
      </c>
      <c r="B104" t="s">
        <v>108</v>
      </c>
    </row>
    <row r="105" spans="1:2" x14ac:dyDescent="0.25">
      <c r="A105">
        <v>3064</v>
      </c>
      <c r="B105" t="s">
        <v>106</v>
      </c>
    </row>
    <row r="106" spans="1:2" x14ac:dyDescent="0.25">
      <c r="A106">
        <v>3065</v>
      </c>
      <c r="B106" t="s">
        <v>276</v>
      </c>
    </row>
    <row r="107" spans="1:2" x14ac:dyDescent="0.25">
      <c r="A107">
        <v>3066</v>
      </c>
      <c r="B107" t="s">
        <v>277</v>
      </c>
    </row>
    <row r="108" spans="1:2" x14ac:dyDescent="0.25">
      <c r="A108">
        <v>3068</v>
      </c>
      <c r="B108" t="s">
        <v>278</v>
      </c>
    </row>
    <row r="109" spans="1:2" x14ac:dyDescent="0.25">
      <c r="A109">
        <v>3069</v>
      </c>
      <c r="B109" t="s">
        <v>279</v>
      </c>
    </row>
    <row r="110" spans="1:2" x14ac:dyDescent="0.25">
      <c r="A110">
        <v>3070</v>
      </c>
      <c r="B110" t="s">
        <v>280</v>
      </c>
    </row>
    <row r="111" spans="1:2" x14ac:dyDescent="0.25">
      <c r="A111">
        <v>3072</v>
      </c>
      <c r="B111" t="s">
        <v>107</v>
      </c>
    </row>
    <row r="112" spans="1:2" x14ac:dyDescent="0.25">
      <c r="A112">
        <v>3073</v>
      </c>
      <c r="B112" t="s">
        <v>281</v>
      </c>
    </row>
    <row r="113" spans="1:2" x14ac:dyDescent="0.25">
      <c r="A113">
        <v>3075</v>
      </c>
      <c r="B113" t="s">
        <v>108</v>
      </c>
    </row>
    <row r="114" spans="1:2" x14ac:dyDescent="0.25">
      <c r="A114">
        <v>3077</v>
      </c>
      <c r="B114" t="s">
        <v>282</v>
      </c>
    </row>
    <row r="115" spans="1:2" x14ac:dyDescent="0.25">
      <c r="A115">
        <v>3083</v>
      </c>
      <c r="B115" t="s">
        <v>283</v>
      </c>
    </row>
    <row r="116" spans="1:2" x14ac:dyDescent="0.25">
      <c r="A116">
        <v>3085</v>
      </c>
      <c r="B116" t="s">
        <v>284</v>
      </c>
    </row>
    <row r="117" spans="1:2" x14ac:dyDescent="0.25">
      <c r="A117">
        <v>3088</v>
      </c>
      <c r="B117" t="s">
        <v>285</v>
      </c>
    </row>
    <row r="119" spans="1:2" x14ac:dyDescent="0.25">
      <c r="A119">
        <v>5000</v>
      </c>
      <c r="B119" t="s">
        <v>286</v>
      </c>
    </row>
    <row r="120" spans="1:2" x14ac:dyDescent="0.25">
      <c r="A120">
        <v>5002</v>
      </c>
      <c r="B120" t="s">
        <v>287</v>
      </c>
    </row>
    <row r="121" spans="1:2" x14ac:dyDescent="0.25">
      <c r="A121">
        <v>5004</v>
      </c>
      <c r="B121" t="s">
        <v>109</v>
      </c>
    </row>
    <row r="122" spans="1:2" x14ac:dyDescent="0.25">
      <c r="A122">
        <v>5006</v>
      </c>
      <c r="B122" t="s">
        <v>288</v>
      </c>
    </row>
    <row r="123" spans="1:2" x14ac:dyDescent="0.25">
      <c r="A123">
        <v>5007</v>
      </c>
      <c r="B123" t="s">
        <v>110</v>
      </c>
    </row>
    <row r="124" spans="1:2" x14ac:dyDescent="0.25">
      <c r="A124">
        <v>5008</v>
      </c>
      <c r="B124" t="s">
        <v>289</v>
      </c>
    </row>
    <row r="125" spans="1:2" x14ac:dyDescent="0.25">
      <c r="A125">
        <v>5102</v>
      </c>
      <c r="B125" t="s">
        <v>363</v>
      </c>
    </row>
    <row r="126" spans="1:2" x14ac:dyDescent="0.25">
      <c r="A126">
        <v>5104</v>
      </c>
      <c r="B126" t="s">
        <v>290</v>
      </c>
    </row>
    <row r="127" spans="1:2" x14ac:dyDescent="0.25">
      <c r="A127">
        <v>5105</v>
      </c>
      <c r="B127" t="s">
        <v>111</v>
      </c>
    </row>
    <row r="128" spans="1:2" x14ac:dyDescent="0.25">
      <c r="A128">
        <v>5106</v>
      </c>
      <c r="B128" t="s">
        <v>291</v>
      </c>
    </row>
    <row r="129" spans="1:2" x14ac:dyDescent="0.25">
      <c r="A129">
        <v>5107</v>
      </c>
      <c r="B129" t="s">
        <v>112</v>
      </c>
    </row>
    <row r="130" spans="1:2" x14ac:dyDescent="0.25">
      <c r="A130">
        <v>5108</v>
      </c>
      <c r="B130" t="s">
        <v>292</v>
      </c>
    </row>
    <row r="131" spans="1:2" x14ac:dyDescent="0.25">
      <c r="A131">
        <v>5110</v>
      </c>
      <c r="B131" t="s">
        <v>293</v>
      </c>
    </row>
    <row r="132" spans="1:2" x14ac:dyDescent="0.25">
      <c r="A132">
        <v>5204</v>
      </c>
      <c r="B132" t="s">
        <v>294</v>
      </c>
    </row>
    <row r="133" spans="1:2" x14ac:dyDescent="0.25">
      <c r="A133">
        <v>5205</v>
      </c>
      <c r="B133" t="s">
        <v>295</v>
      </c>
    </row>
    <row r="134" spans="1:2" x14ac:dyDescent="0.25">
      <c r="A134">
        <v>5206</v>
      </c>
      <c r="B134" t="s">
        <v>296</v>
      </c>
    </row>
    <row r="135" spans="1:2" x14ac:dyDescent="0.25">
      <c r="A135">
        <v>5207</v>
      </c>
      <c r="B135" t="s">
        <v>364</v>
      </c>
    </row>
    <row r="136" spans="1:2" x14ac:dyDescent="0.25">
      <c r="A136">
        <v>5208</v>
      </c>
      <c r="B136" t="s">
        <v>297</v>
      </c>
    </row>
    <row r="137" spans="1:2" x14ac:dyDescent="0.25">
      <c r="A137">
        <v>5210</v>
      </c>
      <c r="B137" t="s">
        <v>298</v>
      </c>
    </row>
    <row r="138" spans="1:2" x14ac:dyDescent="0.25">
      <c r="A138">
        <v>5214</v>
      </c>
      <c r="B138" t="s">
        <v>299</v>
      </c>
    </row>
    <row r="139" spans="1:2" x14ac:dyDescent="0.25">
      <c r="A139">
        <v>5301</v>
      </c>
      <c r="B139" t="s">
        <v>113</v>
      </c>
    </row>
    <row r="140" spans="1:2" x14ac:dyDescent="0.25">
      <c r="A140">
        <v>5302</v>
      </c>
      <c r="B140" t="s">
        <v>114</v>
      </c>
    </row>
    <row r="141" spans="1:2" x14ac:dyDescent="0.25">
      <c r="A141">
        <v>5307</v>
      </c>
      <c r="B141" t="s">
        <v>115</v>
      </c>
    </row>
    <row r="142" spans="1:2" x14ac:dyDescent="0.25">
      <c r="A142">
        <v>5308</v>
      </c>
      <c r="B142" t="s">
        <v>300</v>
      </c>
    </row>
    <row r="143" spans="1:2" x14ac:dyDescent="0.25">
      <c r="A143">
        <v>5309</v>
      </c>
      <c r="B143" t="s">
        <v>116</v>
      </c>
    </row>
    <row r="144" spans="1:2" x14ac:dyDescent="0.25">
      <c r="A144">
        <v>5310</v>
      </c>
      <c r="B144" t="s">
        <v>365</v>
      </c>
    </row>
    <row r="145" spans="1:2" x14ac:dyDescent="0.25">
      <c r="A145">
        <v>5311</v>
      </c>
      <c r="B145" t="s">
        <v>301</v>
      </c>
    </row>
    <row r="146" spans="1:2" x14ac:dyDescent="0.25">
      <c r="A146">
        <v>5312</v>
      </c>
      <c r="B146" t="s">
        <v>117</v>
      </c>
    </row>
    <row r="147" spans="1:2" x14ac:dyDescent="0.25">
      <c r="A147">
        <v>5313</v>
      </c>
      <c r="B147" t="s">
        <v>118</v>
      </c>
    </row>
    <row r="148" spans="1:2" x14ac:dyDescent="0.25">
      <c r="A148">
        <v>5315</v>
      </c>
      <c r="B148" t="s">
        <v>366</v>
      </c>
    </row>
    <row r="149" spans="1:2" x14ac:dyDescent="0.25">
      <c r="A149">
        <v>5401</v>
      </c>
      <c r="B149" t="s">
        <v>119</v>
      </c>
    </row>
    <row r="150" spans="1:2" x14ac:dyDescent="0.25">
      <c r="A150">
        <v>5402</v>
      </c>
      <c r="B150" t="s">
        <v>302</v>
      </c>
    </row>
    <row r="151" spans="1:2" x14ac:dyDescent="0.25">
      <c r="A151">
        <v>5403</v>
      </c>
      <c r="B151" t="s">
        <v>120</v>
      </c>
    </row>
    <row r="152" spans="1:2" x14ac:dyDescent="0.25">
      <c r="A152">
        <v>5404</v>
      </c>
      <c r="B152" t="s">
        <v>303</v>
      </c>
    </row>
    <row r="153" spans="1:2" x14ac:dyDescent="0.25">
      <c r="A153">
        <v>5405</v>
      </c>
      <c r="B153" t="s">
        <v>304</v>
      </c>
    </row>
    <row r="154" spans="1:2" x14ac:dyDescent="0.25">
      <c r="A154">
        <v>5406</v>
      </c>
      <c r="B154" t="s">
        <v>305</v>
      </c>
    </row>
    <row r="155" spans="1:2" x14ac:dyDescent="0.25">
      <c r="A155">
        <v>5407</v>
      </c>
      <c r="B155" t="s">
        <v>306</v>
      </c>
    </row>
    <row r="156" spans="1:2" x14ac:dyDescent="0.25">
      <c r="A156">
        <v>5408</v>
      </c>
      <c r="B156" t="s">
        <v>121</v>
      </c>
    </row>
    <row r="157" spans="1:2" x14ac:dyDescent="0.25">
      <c r="A157">
        <v>5409</v>
      </c>
      <c r="B157" t="s">
        <v>307</v>
      </c>
    </row>
    <row r="158" spans="1:2" x14ac:dyDescent="0.25">
      <c r="A158">
        <v>5410</v>
      </c>
      <c r="B158" t="s">
        <v>308</v>
      </c>
    </row>
    <row r="159" spans="1:2" x14ac:dyDescent="0.25">
      <c r="A159">
        <v>5411</v>
      </c>
      <c r="B159" t="s">
        <v>309</v>
      </c>
    </row>
    <row r="160" spans="1:2" x14ac:dyDescent="0.25">
      <c r="A160">
        <v>5501</v>
      </c>
      <c r="B160" t="s">
        <v>310</v>
      </c>
    </row>
    <row r="161" spans="1:2" x14ac:dyDescent="0.25">
      <c r="A161">
        <v>5503</v>
      </c>
      <c r="B161" t="s">
        <v>311</v>
      </c>
    </row>
    <row r="162" spans="1:2" x14ac:dyDescent="0.25">
      <c r="A162">
        <v>5505</v>
      </c>
      <c r="B162" t="s">
        <v>312</v>
      </c>
    </row>
    <row r="163" spans="1:2" x14ac:dyDescent="0.25">
      <c r="A163">
        <v>5506</v>
      </c>
      <c r="B163" t="s">
        <v>367</v>
      </c>
    </row>
    <row r="164" spans="1:2" x14ac:dyDescent="0.25">
      <c r="A164">
        <v>5507</v>
      </c>
      <c r="B164" t="s">
        <v>313</v>
      </c>
    </row>
    <row r="165" spans="1:2" x14ac:dyDescent="0.25">
      <c r="A165">
        <v>5508</v>
      </c>
      <c r="B165" t="s">
        <v>314</v>
      </c>
    </row>
    <row r="166" spans="1:2" x14ac:dyDescent="0.25">
      <c r="A166">
        <v>5510</v>
      </c>
      <c r="B166" t="s">
        <v>122</v>
      </c>
    </row>
    <row r="167" spans="1:2" x14ac:dyDescent="0.25">
      <c r="A167">
        <v>5511</v>
      </c>
      <c r="B167" t="s">
        <v>123</v>
      </c>
    </row>
    <row r="168" spans="1:2" x14ac:dyDescent="0.25">
      <c r="A168">
        <v>5513</v>
      </c>
      <c r="B168" t="s">
        <v>124</v>
      </c>
    </row>
    <row r="169" spans="1:2" x14ac:dyDescent="0.25">
      <c r="A169">
        <v>5515</v>
      </c>
      <c r="B169" t="s">
        <v>315</v>
      </c>
    </row>
    <row r="170" spans="1:2" x14ac:dyDescent="0.25">
      <c r="A170">
        <v>5603</v>
      </c>
      <c r="B170" t="s">
        <v>316</v>
      </c>
    </row>
    <row r="171" spans="1:2" x14ac:dyDescent="0.25">
      <c r="A171">
        <v>5607</v>
      </c>
      <c r="B171" t="s">
        <v>125</v>
      </c>
    </row>
    <row r="172" spans="1:2" x14ac:dyDescent="0.25">
      <c r="A172">
        <v>5612</v>
      </c>
      <c r="B172" t="s">
        <v>317</v>
      </c>
    </row>
    <row r="173" spans="1:2" x14ac:dyDescent="0.25">
      <c r="A173">
        <v>5701</v>
      </c>
      <c r="B173" t="s">
        <v>318</v>
      </c>
    </row>
    <row r="174" spans="1:2" x14ac:dyDescent="0.25">
      <c r="A174">
        <v>5704</v>
      </c>
      <c r="B174" t="s">
        <v>126</v>
      </c>
    </row>
    <row r="175" spans="1:2" x14ac:dyDescent="0.25">
      <c r="A175">
        <v>5709</v>
      </c>
      <c r="B175" t="s">
        <v>319</v>
      </c>
    </row>
    <row r="176" spans="1:2" x14ac:dyDescent="0.25">
      <c r="A176">
        <v>5802</v>
      </c>
      <c r="B176" t="s">
        <v>320</v>
      </c>
    </row>
    <row r="177" spans="1:2" x14ac:dyDescent="0.25">
      <c r="A177">
        <v>5804</v>
      </c>
      <c r="B177" t="s">
        <v>127</v>
      </c>
    </row>
    <row r="178" spans="1:2" x14ac:dyDescent="0.25">
      <c r="A178">
        <v>5805</v>
      </c>
      <c r="B178" t="s">
        <v>321</v>
      </c>
    </row>
    <row r="179" spans="1:2" x14ac:dyDescent="0.25">
      <c r="A179">
        <v>5806</v>
      </c>
      <c r="B179" t="s">
        <v>322</v>
      </c>
    </row>
    <row r="180" spans="1:2" x14ac:dyDescent="0.25">
      <c r="A180">
        <v>5807</v>
      </c>
      <c r="B180" t="s">
        <v>323</v>
      </c>
    </row>
    <row r="181" spans="1:2" x14ac:dyDescent="0.25">
      <c r="A181">
        <v>5810</v>
      </c>
      <c r="B181" t="s">
        <v>128</v>
      </c>
    </row>
    <row r="182" spans="1:2" x14ac:dyDescent="0.25">
      <c r="A182">
        <v>5811</v>
      </c>
      <c r="B182" t="s">
        <v>324</v>
      </c>
    </row>
    <row r="183" spans="1:2" x14ac:dyDescent="0.25">
      <c r="A183">
        <v>5815</v>
      </c>
      <c r="B183" t="s">
        <v>129</v>
      </c>
    </row>
    <row r="184" spans="1:2" x14ac:dyDescent="0.25">
      <c r="A184">
        <v>5902</v>
      </c>
      <c r="B184" t="s">
        <v>130</v>
      </c>
    </row>
    <row r="185" spans="1:2" x14ac:dyDescent="0.25">
      <c r="A185">
        <v>5905</v>
      </c>
      <c r="B185" t="s">
        <v>325</v>
      </c>
    </row>
    <row r="186" spans="1:2" x14ac:dyDescent="0.25">
      <c r="A186">
        <v>5908</v>
      </c>
      <c r="B186" t="s">
        <v>131</v>
      </c>
    </row>
    <row r="187" spans="1:2" x14ac:dyDescent="0.25">
      <c r="A187">
        <v>5909</v>
      </c>
      <c r="B187" t="s">
        <v>132</v>
      </c>
    </row>
    <row r="188" spans="1:2" x14ac:dyDescent="0.25">
      <c r="A188">
        <v>5910</v>
      </c>
      <c r="B188" t="s">
        <v>133</v>
      </c>
    </row>
    <row r="189" spans="1:2" x14ac:dyDescent="0.25">
      <c r="A189">
        <v>5912</v>
      </c>
      <c r="B189" t="s">
        <v>326</v>
      </c>
    </row>
    <row r="190" spans="1:2" x14ac:dyDescent="0.25">
      <c r="A190">
        <v>5913</v>
      </c>
      <c r="B190" t="s">
        <v>134</v>
      </c>
    </row>
    <row r="192" spans="1:2" x14ac:dyDescent="0.25">
      <c r="A192">
        <v>6000</v>
      </c>
      <c r="B192" t="s">
        <v>135</v>
      </c>
    </row>
    <row r="193" spans="1:2" x14ac:dyDescent="0.25">
      <c r="A193">
        <v>6002</v>
      </c>
      <c r="B193" t="s">
        <v>136</v>
      </c>
    </row>
    <row r="194" spans="1:2" x14ac:dyDescent="0.25">
      <c r="A194">
        <v>6003</v>
      </c>
      <c r="B194" t="s">
        <v>137</v>
      </c>
    </row>
    <row r="195" spans="1:2" x14ac:dyDescent="0.25">
      <c r="A195">
        <v>6006</v>
      </c>
      <c r="B195" t="s">
        <v>138</v>
      </c>
    </row>
    <row r="196" spans="1:2" x14ac:dyDescent="0.25">
      <c r="A196">
        <v>6007</v>
      </c>
      <c r="B196" t="s">
        <v>139</v>
      </c>
    </row>
    <row r="197" spans="1:2" x14ac:dyDescent="0.25">
      <c r="A197">
        <v>6008</v>
      </c>
      <c r="B197" t="s">
        <v>140</v>
      </c>
    </row>
    <row r="198" spans="1:2" x14ac:dyDescent="0.25">
      <c r="A198">
        <v>6009</v>
      </c>
      <c r="B198" t="s">
        <v>141</v>
      </c>
    </row>
    <row r="199" spans="1:2" x14ac:dyDescent="0.25">
      <c r="A199">
        <v>6011</v>
      </c>
      <c r="B199" t="s">
        <v>142</v>
      </c>
    </row>
    <row r="200" spans="1:2" x14ac:dyDescent="0.25">
      <c r="A200">
        <v>6012</v>
      </c>
      <c r="B200" t="s">
        <v>143</v>
      </c>
    </row>
    <row r="201" spans="1:2" x14ac:dyDescent="0.25">
      <c r="A201">
        <v>6013</v>
      </c>
      <c r="B201" t="s">
        <v>144</v>
      </c>
    </row>
    <row r="202" spans="1:2" x14ac:dyDescent="0.25">
      <c r="A202">
        <v>6015</v>
      </c>
      <c r="B202" t="s">
        <v>145</v>
      </c>
    </row>
    <row r="203" spans="1:2" x14ac:dyDescent="0.25">
      <c r="A203">
        <v>6016</v>
      </c>
      <c r="B203" t="s">
        <v>146</v>
      </c>
    </row>
    <row r="204" spans="1:2" x14ac:dyDescent="0.25">
      <c r="A204">
        <v>6019</v>
      </c>
      <c r="B204" t="s">
        <v>147</v>
      </c>
    </row>
    <row r="205" spans="1:2" x14ac:dyDescent="0.25">
      <c r="A205">
        <v>6020</v>
      </c>
      <c r="B205" t="s">
        <v>148</v>
      </c>
    </row>
    <row r="206" spans="1:2" x14ac:dyDescent="0.25">
      <c r="A206">
        <v>6021</v>
      </c>
      <c r="B206" t="s">
        <v>149</v>
      </c>
    </row>
    <row r="207" spans="1:2" x14ac:dyDescent="0.25">
      <c r="A207">
        <v>6022</v>
      </c>
      <c r="B207" t="s">
        <v>327</v>
      </c>
    </row>
    <row r="208" spans="1:2" x14ac:dyDescent="0.25">
      <c r="A208">
        <v>6023</v>
      </c>
      <c r="B208" t="s">
        <v>368</v>
      </c>
    </row>
    <row r="209" spans="1:2" x14ac:dyDescent="0.25">
      <c r="A209">
        <v>6024</v>
      </c>
      <c r="B209" t="s">
        <v>328</v>
      </c>
    </row>
    <row r="210" spans="1:2" x14ac:dyDescent="0.25">
      <c r="A210">
        <v>6025</v>
      </c>
      <c r="B210" t="s">
        <v>150</v>
      </c>
    </row>
    <row r="211" spans="1:2" x14ac:dyDescent="0.25">
      <c r="A211">
        <v>6028</v>
      </c>
      <c r="B211" t="s">
        <v>369</v>
      </c>
    </row>
    <row r="212" spans="1:2" x14ac:dyDescent="0.25">
      <c r="A212">
        <v>6029</v>
      </c>
      <c r="B212" t="s">
        <v>151</v>
      </c>
    </row>
    <row r="213" spans="1:2" x14ac:dyDescent="0.25">
      <c r="A213">
        <v>6032</v>
      </c>
      <c r="B213" t="s">
        <v>152</v>
      </c>
    </row>
    <row r="214" spans="1:2" x14ac:dyDescent="0.25">
      <c r="A214">
        <v>6033</v>
      </c>
      <c r="B214" t="s">
        <v>153</v>
      </c>
    </row>
    <row r="215" spans="1:2" x14ac:dyDescent="0.25">
      <c r="A215">
        <v>6036</v>
      </c>
      <c r="B215" t="s">
        <v>154</v>
      </c>
    </row>
    <row r="216" spans="1:2" x14ac:dyDescent="0.25">
      <c r="A216">
        <v>6037</v>
      </c>
      <c r="B216" t="s">
        <v>155</v>
      </c>
    </row>
    <row r="217" spans="1:2" x14ac:dyDescent="0.25">
      <c r="A217">
        <v>6038</v>
      </c>
      <c r="B217" t="s">
        <v>156</v>
      </c>
    </row>
    <row r="218" spans="1:2" x14ac:dyDescent="0.25">
      <c r="A218">
        <v>6039</v>
      </c>
      <c r="B218" t="s">
        <v>157</v>
      </c>
    </row>
    <row r="219" spans="1:2" x14ac:dyDescent="0.25">
      <c r="A219">
        <v>6040</v>
      </c>
      <c r="B219" t="s">
        <v>158</v>
      </c>
    </row>
    <row r="220" spans="1:2" x14ac:dyDescent="0.25">
      <c r="A220">
        <v>6041</v>
      </c>
      <c r="B220" t="s">
        <v>159</v>
      </c>
    </row>
    <row r="221" spans="1:2" x14ac:dyDescent="0.25">
      <c r="A221">
        <v>6042</v>
      </c>
      <c r="B221" t="s">
        <v>160</v>
      </c>
    </row>
    <row r="222" spans="1:2" x14ac:dyDescent="0.25">
      <c r="A222">
        <v>6043</v>
      </c>
      <c r="B222" t="s">
        <v>161</v>
      </c>
    </row>
    <row r="223" spans="1:2" x14ac:dyDescent="0.25">
      <c r="A223">
        <v>6044</v>
      </c>
      <c r="B223" t="s">
        <v>162</v>
      </c>
    </row>
    <row r="224" spans="1:2" x14ac:dyDescent="0.25">
      <c r="A224">
        <v>6045</v>
      </c>
      <c r="B224" t="s">
        <v>163</v>
      </c>
    </row>
    <row r="225" spans="1:2" x14ac:dyDescent="0.25">
      <c r="A225">
        <v>6046</v>
      </c>
      <c r="B225" t="s">
        <v>164</v>
      </c>
    </row>
    <row r="226" spans="1:2" x14ac:dyDescent="0.25">
      <c r="A226">
        <v>6049</v>
      </c>
      <c r="B226" t="s">
        <v>165</v>
      </c>
    </row>
    <row r="227" spans="1:2" x14ac:dyDescent="0.25">
      <c r="A227">
        <v>6050</v>
      </c>
      <c r="B227" t="s">
        <v>166</v>
      </c>
    </row>
    <row r="228" spans="1:2" x14ac:dyDescent="0.25">
      <c r="A228">
        <v>6051</v>
      </c>
      <c r="B228" t="s">
        <v>167</v>
      </c>
    </row>
    <row r="229" spans="1:2" x14ac:dyDescent="0.25">
      <c r="A229">
        <v>6052</v>
      </c>
      <c r="B229" t="s">
        <v>168</v>
      </c>
    </row>
    <row r="230" spans="1:2" x14ac:dyDescent="0.25">
      <c r="A230">
        <v>6053</v>
      </c>
      <c r="B230" t="s">
        <v>329</v>
      </c>
    </row>
    <row r="231" spans="1:2" x14ac:dyDescent="0.25">
      <c r="A231">
        <v>6054</v>
      </c>
      <c r="B231" t="s">
        <v>330</v>
      </c>
    </row>
    <row r="232" spans="1:2" x14ac:dyDescent="0.25">
      <c r="A232">
        <v>6055</v>
      </c>
      <c r="B232" t="s">
        <v>169</v>
      </c>
    </row>
    <row r="233" spans="1:2" x14ac:dyDescent="0.25">
      <c r="A233">
        <v>6056</v>
      </c>
      <c r="B233" t="s">
        <v>170</v>
      </c>
    </row>
    <row r="234" spans="1:2" x14ac:dyDescent="0.25">
      <c r="A234">
        <v>6057</v>
      </c>
      <c r="B234" t="s">
        <v>370</v>
      </c>
    </row>
    <row r="235" spans="1:2" x14ac:dyDescent="0.25">
      <c r="A235">
        <v>6058</v>
      </c>
      <c r="B235" t="s">
        <v>171</v>
      </c>
    </row>
    <row r="236" spans="1:2" x14ac:dyDescent="0.25">
      <c r="A236">
        <v>6059</v>
      </c>
      <c r="B236" t="s">
        <v>172</v>
      </c>
    </row>
    <row r="237" spans="1:2" x14ac:dyDescent="0.25">
      <c r="A237">
        <v>6060</v>
      </c>
      <c r="B237" t="s">
        <v>371</v>
      </c>
    </row>
    <row r="238" spans="1:2" x14ac:dyDescent="0.25">
      <c r="A238">
        <v>6061</v>
      </c>
      <c r="B238" t="s">
        <v>173</v>
      </c>
    </row>
    <row r="239" spans="1:2" x14ac:dyDescent="0.25">
      <c r="A239">
        <v>6062</v>
      </c>
      <c r="B239" t="s">
        <v>174</v>
      </c>
    </row>
    <row r="240" spans="1:2" x14ac:dyDescent="0.25">
      <c r="A240">
        <v>6063</v>
      </c>
      <c r="B240" t="s">
        <v>175</v>
      </c>
    </row>
    <row r="241" spans="1:2" x14ac:dyDescent="0.25">
      <c r="A241">
        <v>6064</v>
      </c>
      <c r="B241" t="s">
        <v>176</v>
      </c>
    </row>
    <row r="242" spans="1:2" x14ac:dyDescent="0.25">
      <c r="A242">
        <v>6066</v>
      </c>
      <c r="B242" t="s">
        <v>177</v>
      </c>
    </row>
    <row r="243" spans="1:2" x14ac:dyDescent="0.25">
      <c r="A243">
        <v>6067</v>
      </c>
      <c r="B243" t="s">
        <v>331</v>
      </c>
    </row>
    <row r="244" spans="1:2" x14ac:dyDescent="0.25">
      <c r="A244">
        <v>6068</v>
      </c>
      <c r="B244" t="s">
        <v>332</v>
      </c>
    </row>
    <row r="245" spans="1:2" x14ac:dyDescent="0.25">
      <c r="A245">
        <v>6069</v>
      </c>
      <c r="B245" t="s">
        <v>178</v>
      </c>
    </row>
    <row r="246" spans="1:2" x14ac:dyDescent="0.25">
      <c r="A246">
        <v>6070</v>
      </c>
      <c r="B246" t="s">
        <v>179</v>
      </c>
    </row>
    <row r="247" spans="1:2" x14ac:dyDescent="0.25">
      <c r="A247">
        <v>6071</v>
      </c>
      <c r="B247" t="s">
        <v>180</v>
      </c>
    </row>
    <row r="248" spans="1:2" x14ac:dyDescent="0.25">
      <c r="A248">
        <v>6072</v>
      </c>
      <c r="B248" t="s">
        <v>181</v>
      </c>
    </row>
    <row r="249" spans="1:2" x14ac:dyDescent="0.25">
      <c r="A249">
        <v>6073</v>
      </c>
      <c r="B249" t="s">
        <v>182</v>
      </c>
    </row>
    <row r="250" spans="1:2" x14ac:dyDescent="0.25">
      <c r="A250">
        <v>6074</v>
      </c>
      <c r="B250" t="s">
        <v>183</v>
      </c>
    </row>
    <row r="251" spans="1:2" x14ac:dyDescent="0.25">
      <c r="A251">
        <v>6075</v>
      </c>
      <c r="B251" t="s">
        <v>184</v>
      </c>
    </row>
    <row r="252" spans="1:2" x14ac:dyDescent="0.25">
      <c r="A252">
        <v>6077</v>
      </c>
      <c r="B252" t="s">
        <v>185</v>
      </c>
    </row>
    <row r="253" spans="1:2" x14ac:dyDescent="0.25">
      <c r="A253">
        <v>6078</v>
      </c>
      <c r="B253" t="s">
        <v>186</v>
      </c>
    </row>
    <row r="254" spans="1:2" x14ac:dyDescent="0.25">
      <c r="A254">
        <v>6080</v>
      </c>
      <c r="B254" t="s">
        <v>187</v>
      </c>
    </row>
    <row r="255" spans="1:2" x14ac:dyDescent="0.25">
      <c r="A255">
        <v>6081</v>
      </c>
      <c r="B255" t="s">
        <v>188</v>
      </c>
    </row>
    <row r="256" spans="1:2" x14ac:dyDescent="0.25">
      <c r="A256">
        <v>6083</v>
      </c>
      <c r="B256" t="s">
        <v>372</v>
      </c>
    </row>
    <row r="257" spans="1:2" x14ac:dyDescent="0.25">
      <c r="A257">
        <v>6085</v>
      </c>
      <c r="B257" t="s">
        <v>373</v>
      </c>
    </row>
    <row r="258" spans="1:2" x14ac:dyDescent="0.25">
      <c r="A258">
        <v>6200</v>
      </c>
      <c r="B258" t="s">
        <v>333</v>
      </c>
    </row>
    <row r="259" spans="1:2" x14ac:dyDescent="0.25">
      <c r="A259">
        <v>6500</v>
      </c>
      <c r="B259" t="s">
        <v>334</v>
      </c>
    </row>
    <row r="261" spans="1:2" x14ac:dyDescent="0.25">
      <c r="A261">
        <v>7000</v>
      </c>
      <c r="B261" t="s">
        <v>335</v>
      </c>
    </row>
    <row r="262" spans="1:2" x14ac:dyDescent="0.25">
      <c r="A262">
        <v>7001</v>
      </c>
      <c r="B262" t="s">
        <v>336</v>
      </c>
    </row>
    <row r="263" spans="1:2" x14ac:dyDescent="0.25">
      <c r="A263">
        <v>7004</v>
      </c>
      <c r="B263" t="s">
        <v>337</v>
      </c>
    </row>
    <row r="264" spans="1:2" x14ac:dyDescent="0.25">
      <c r="A264">
        <v>7012</v>
      </c>
      <c r="B264" t="s">
        <v>338</v>
      </c>
    </row>
    <row r="265" spans="1:2" x14ac:dyDescent="0.25">
      <c r="A265">
        <v>7015</v>
      </c>
      <c r="B265" t="s">
        <v>339</v>
      </c>
    </row>
    <row r="266" spans="1:2" x14ac:dyDescent="0.25">
      <c r="A266">
        <v>7017</v>
      </c>
      <c r="B266" t="s">
        <v>340</v>
      </c>
    </row>
    <row r="267" spans="1:2" x14ac:dyDescent="0.25">
      <c r="A267">
        <v>7025</v>
      </c>
      <c r="B267" t="s">
        <v>341</v>
      </c>
    </row>
    <row r="268" spans="1:2" x14ac:dyDescent="0.25">
      <c r="A268">
        <v>7027</v>
      </c>
      <c r="B268" t="s">
        <v>342</v>
      </c>
    </row>
    <row r="269" spans="1:2" x14ac:dyDescent="0.25">
      <c r="A269">
        <v>7028</v>
      </c>
      <c r="B269" t="s">
        <v>343</v>
      </c>
    </row>
    <row r="270" spans="1:2" x14ac:dyDescent="0.25">
      <c r="A270">
        <v>7030</v>
      </c>
      <c r="B270" t="s">
        <v>344</v>
      </c>
    </row>
    <row r="271" spans="1:2" x14ac:dyDescent="0.25">
      <c r="A271">
        <v>7031</v>
      </c>
      <c r="B271" t="s">
        <v>345</v>
      </c>
    </row>
    <row r="272" spans="1:2" x14ac:dyDescent="0.25">
      <c r="A272">
        <v>7035</v>
      </c>
      <c r="B272" t="s">
        <v>374</v>
      </c>
    </row>
    <row r="273" spans="1:2" x14ac:dyDescent="0.25">
      <c r="A273">
        <v>7038</v>
      </c>
      <c r="B273" t="s">
        <v>346</v>
      </c>
    </row>
    <row r="274" spans="1:2" x14ac:dyDescent="0.25">
      <c r="A274">
        <v>7039</v>
      </c>
      <c r="B274" t="s">
        <v>347</v>
      </c>
    </row>
    <row r="275" spans="1:2" x14ac:dyDescent="0.25">
      <c r="A275">
        <v>7041</v>
      </c>
      <c r="B275" t="s">
        <v>348</v>
      </c>
    </row>
    <row r="276" spans="1:2" x14ac:dyDescent="0.25">
      <c r="A276">
        <v>7045</v>
      </c>
      <c r="B276" t="s">
        <v>349</v>
      </c>
    </row>
    <row r="277" spans="1:2" x14ac:dyDescent="0.25">
      <c r="A277">
        <v>7047</v>
      </c>
      <c r="B277" t="s">
        <v>350</v>
      </c>
    </row>
    <row r="278" spans="1:2" x14ac:dyDescent="0.25">
      <c r="A278">
        <v>7052</v>
      </c>
      <c r="B278" t="s">
        <v>351</v>
      </c>
    </row>
    <row r="279" spans="1:2" x14ac:dyDescent="0.25">
      <c r="A279">
        <v>7053</v>
      </c>
      <c r="B279" t="s">
        <v>352</v>
      </c>
    </row>
    <row r="280" spans="1:2" x14ac:dyDescent="0.25">
      <c r="A280">
        <v>7054</v>
      </c>
      <c r="B280" t="s">
        <v>353</v>
      </c>
    </row>
    <row r="281" spans="1:2" x14ac:dyDescent="0.25">
      <c r="A281">
        <v>7055</v>
      </c>
      <c r="B281" t="s">
        <v>375</v>
      </c>
    </row>
    <row r="282" spans="1:2" x14ac:dyDescent="0.25">
      <c r="A282">
        <v>7056</v>
      </c>
      <c r="B282" t="s">
        <v>354</v>
      </c>
    </row>
    <row r="283" spans="1:2" x14ac:dyDescent="0.25">
      <c r="A283">
        <v>7058</v>
      </c>
      <c r="B283" t="s">
        <v>355</v>
      </c>
    </row>
    <row r="284" spans="1:2" x14ac:dyDescent="0.25">
      <c r="A284">
        <v>7059</v>
      </c>
      <c r="B284" t="s">
        <v>356</v>
      </c>
    </row>
    <row r="285" spans="1:2" x14ac:dyDescent="0.25">
      <c r="A285">
        <v>7062</v>
      </c>
      <c r="B285" t="s">
        <v>357</v>
      </c>
    </row>
    <row r="286" spans="1:2" x14ac:dyDescent="0.25">
      <c r="A286">
        <v>7067</v>
      </c>
      <c r="B286" t="s">
        <v>189</v>
      </c>
    </row>
    <row r="288" spans="1:2" x14ac:dyDescent="0.25">
      <c r="A288">
        <v>9000</v>
      </c>
      <c r="B288" t="s">
        <v>358</v>
      </c>
    </row>
    <row r="289" spans="1:2" x14ac:dyDescent="0.25">
      <c r="A289">
        <v>9901</v>
      </c>
      <c r="B289" t="s">
        <v>190</v>
      </c>
    </row>
  </sheetData>
  <sheetProtection sheet="1" objects="1" scenarios="1"/>
  <sortState ref="A1:B291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Algemeen</vt:lpstr>
      <vt:lpstr>Detailoverzicht</vt:lpstr>
      <vt:lpstr>Groepen</vt:lpstr>
      <vt:lpstr>Algemeen!Afdrukbereik</vt:lpstr>
      <vt:lpstr>Detailoverzicht!Afdrukbereik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Jarno</dc:creator>
  <cp:lastModifiedBy>Jarno</cp:lastModifiedBy>
  <cp:lastPrinted>2013-06-17T07:44:41Z</cp:lastPrinted>
  <dcterms:created xsi:type="dcterms:W3CDTF">2013-04-25T09:22:43Z</dcterms:created>
  <dcterms:modified xsi:type="dcterms:W3CDTF">2017-11-15T12:21:57Z</dcterms:modified>
</cp:coreProperties>
</file>