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sanationaal.sharepoint.com/sites/KSA/Gedeelde documenten/07_Administratie/07_02_Verzekering/Communicatie/Formulieren/Aanvraagformulier/"/>
    </mc:Choice>
  </mc:AlternateContent>
  <xr:revisionPtr revIDLastSave="9" documentId="13_ncr:1_{C1747AF5-B937-44F6-A8ED-8866F59E3619}" xr6:coauthVersionLast="47" xr6:coauthVersionMax="47" xr10:uidLastSave="{C0D7412B-E776-4570-BD4A-144574206674}"/>
  <bookViews>
    <workbookView xWindow="-120" yWindow="-120" windowWidth="29040" windowHeight="15720" tabRatio="797" xr2:uid="{00000000-000D-0000-FFFF-FFFF00000000}"/>
  </bookViews>
  <sheets>
    <sheet name="Fuifverzekering" sheetId="1" r:id="rId1"/>
    <sheet name="Groepen" sheetId="5" state="hidden" r:id="rId2"/>
    <sheet name="GROTE FUIF - Medewerkerslijst" sheetId="7" r:id="rId3"/>
    <sheet name="Alle risico's" sheetId="11" r:id="rId4"/>
    <sheet name="Alle risico's - Detailoverzicht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1" l="1"/>
  <c r="J30" i="11"/>
  <c r="K29" i="11"/>
  <c r="J29" i="11"/>
  <c r="H30" i="11"/>
  <c r="G30" i="11"/>
  <c r="H29" i="11"/>
  <c r="G29" i="11"/>
  <c r="J58" i="10"/>
  <c r="L57" i="10"/>
  <c r="K57" i="10"/>
  <c r="L56" i="10"/>
  <c r="K56" i="10"/>
  <c r="L55" i="10"/>
  <c r="K55" i="10"/>
  <c r="K58" i="10" s="1"/>
  <c r="L54" i="10"/>
  <c r="K54" i="10"/>
  <c r="L53" i="10"/>
  <c r="K53" i="10"/>
  <c r="J51" i="10"/>
  <c r="L50" i="10"/>
  <c r="K50" i="10"/>
  <c r="L49" i="10"/>
  <c r="K49" i="10"/>
  <c r="L48" i="10"/>
  <c r="K48" i="10"/>
  <c r="L47" i="10"/>
  <c r="K47" i="10"/>
  <c r="K51" i="10" s="1"/>
  <c r="L46" i="10"/>
  <c r="L58" i="10" s="1"/>
  <c r="K46" i="10"/>
  <c r="J7" i="1"/>
  <c r="D64" i="1" l="1"/>
  <c r="I6" i="11"/>
  <c r="D16" i="11"/>
  <c r="D15" i="11"/>
  <c r="I11" i="11"/>
  <c r="I10" i="11"/>
  <c r="C11" i="11"/>
  <c r="C12" i="11"/>
  <c r="C10" i="11"/>
  <c r="C7" i="11"/>
  <c r="H11" i="11" l="1"/>
  <c r="H10" i="11"/>
  <c r="H7" i="11"/>
  <c r="B7" i="11"/>
  <c r="H6" i="11"/>
  <c r="E4" i="10"/>
  <c r="F4" i="10"/>
  <c r="K4" i="10"/>
  <c r="L4" i="10"/>
  <c r="Q4" i="10"/>
  <c r="R4" i="10"/>
  <c r="W4" i="10"/>
  <c r="X4" i="10"/>
  <c r="E5" i="10"/>
  <c r="F5" i="10"/>
  <c r="K5" i="10"/>
  <c r="L5" i="10"/>
  <c r="Q5" i="10"/>
  <c r="R5" i="10"/>
  <c r="W5" i="10"/>
  <c r="X5" i="10"/>
  <c r="E6" i="10"/>
  <c r="F6" i="10"/>
  <c r="K6" i="10"/>
  <c r="L6" i="10"/>
  <c r="Q6" i="10"/>
  <c r="R6" i="10"/>
  <c r="W6" i="10"/>
  <c r="X6" i="10"/>
  <c r="E7" i="10"/>
  <c r="F7" i="10"/>
  <c r="K7" i="10"/>
  <c r="L7" i="10"/>
  <c r="Q7" i="10"/>
  <c r="R7" i="10"/>
  <c r="W7" i="10"/>
  <c r="X7" i="10"/>
  <c r="E8" i="10"/>
  <c r="F8" i="10"/>
  <c r="K8" i="10"/>
  <c r="L8" i="10"/>
  <c r="Q8" i="10"/>
  <c r="R8" i="10"/>
  <c r="W8" i="10"/>
  <c r="X8" i="10"/>
  <c r="E9" i="10"/>
  <c r="F9" i="10"/>
  <c r="K9" i="10"/>
  <c r="L9" i="10"/>
  <c r="Q9" i="10"/>
  <c r="R9" i="10"/>
  <c r="W9" i="10"/>
  <c r="X9" i="10"/>
  <c r="E10" i="10"/>
  <c r="F10" i="10"/>
  <c r="K10" i="10"/>
  <c r="L10" i="10"/>
  <c r="Q10" i="10"/>
  <c r="R10" i="10"/>
  <c r="W10" i="10"/>
  <c r="X10" i="10"/>
  <c r="E11" i="10"/>
  <c r="F11" i="10"/>
  <c r="K11" i="10"/>
  <c r="L11" i="10"/>
  <c r="Q11" i="10"/>
  <c r="R11" i="10"/>
  <c r="W11" i="10"/>
  <c r="X11" i="10"/>
  <c r="E12" i="10"/>
  <c r="F12" i="10"/>
  <c r="K12" i="10"/>
  <c r="L12" i="10"/>
  <c r="Q12" i="10"/>
  <c r="R12" i="10"/>
  <c r="W12" i="10"/>
  <c r="X12" i="10"/>
  <c r="E13" i="10"/>
  <c r="F13" i="10"/>
  <c r="K13" i="10"/>
  <c r="L13" i="10"/>
  <c r="Q13" i="10"/>
  <c r="R13" i="10"/>
  <c r="W13" i="10"/>
  <c r="X13" i="10"/>
  <c r="D14" i="10"/>
  <c r="G21" i="11" s="1"/>
  <c r="J14" i="10"/>
  <c r="G22" i="11" s="1"/>
  <c r="P14" i="10"/>
  <c r="G23" i="11" s="1"/>
  <c r="V14" i="10"/>
  <c r="F15" i="10"/>
  <c r="L15" i="10"/>
  <c r="R15" i="10"/>
  <c r="X15" i="10"/>
  <c r="E16" i="10"/>
  <c r="F16" i="10"/>
  <c r="K16" i="10"/>
  <c r="L16" i="10"/>
  <c r="Q16" i="10"/>
  <c r="R16" i="10"/>
  <c r="W16" i="10"/>
  <c r="X16" i="10"/>
  <c r="E17" i="10"/>
  <c r="F17" i="10"/>
  <c r="K17" i="10"/>
  <c r="L17" i="10"/>
  <c r="Q17" i="10"/>
  <c r="R17" i="10"/>
  <c r="W17" i="10"/>
  <c r="X17" i="10"/>
  <c r="E18" i="10"/>
  <c r="F18" i="10"/>
  <c r="K18" i="10"/>
  <c r="L18" i="10"/>
  <c r="Q18" i="10"/>
  <c r="R18" i="10"/>
  <c r="W18" i="10"/>
  <c r="X18" i="10"/>
  <c r="E19" i="10"/>
  <c r="F19" i="10"/>
  <c r="K19" i="10"/>
  <c r="L19" i="10"/>
  <c r="Q19" i="10"/>
  <c r="R19" i="10"/>
  <c r="W19" i="10"/>
  <c r="X19" i="10"/>
  <c r="E20" i="10"/>
  <c r="F20" i="10"/>
  <c r="K20" i="10"/>
  <c r="L20" i="10"/>
  <c r="Q20" i="10"/>
  <c r="R20" i="10"/>
  <c r="W20" i="10"/>
  <c r="X20" i="10"/>
  <c r="E21" i="10"/>
  <c r="F21" i="10"/>
  <c r="K21" i="10"/>
  <c r="L21" i="10"/>
  <c r="Q21" i="10"/>
  <c r="R21" i="10"/>
  <c r="W21" i="10"/>
  <c r="X21" i="10"/>
  <c r="E22" i="10"/>
  <c r="F22" i="10"/>
  <c r="K22" i="10"/>
  <c r="L22" i="10"/>
  <c r="Q22" i="10"/>
  <c r="R22" i="10"/>
  <c r="W22" i="10"/>
  <c r="X22" i="10"/>
  <c r="E23" i="10"/>
  <c r="F23" i="10"/>
  <c r="K23" i="10"/>
  <c r="L23" i="10"/>
  <c r="Q23" i="10"/>
  <c r="R23" i="10"/>
  <c r="W23" i="10"/>
  <c r="X23" i="10"/>
  <c r="E24" i="10"/>
  <c r="F24" i="10"/>
  <c r="K24" i="10"/>
  <c r="L24" i="10"/>
  <c r="Q24" i="10"/>
  <c r="R24" i="10"/>
  <c r="W24" i="10"/>
  <c r="X24" i="10"/>
  <c r="E25" i="10"/>
  <c r="F25" i="10"/>
  <c r="K25" i="10"/>
  <c r="L25" i="10"/>
  <c r="Q25" i="10"/>
  <c r="R25" i="10"/>
  <c r="W25" i="10"/>
  <c r="X25" i="10"/>
  <c r="D26" i="10"/>
  <c r="J21" i="11" s="1"/>
  <c r="J26" i="10"/>
  <c r="J22" i="11" s="1"/>
  <c r="K26" i="10"/>
  <c r="K22" i="11" s="1"/>
  <c r="P26" i="10"/>
  <c r="J23" i="11" s="1"/>
  <c r="V26" i="10"/>
  <c r="J24" i="11" s="1"/>
  <c r="F27" i="10"/>
  <c r="L27" i="10"/>
  <c r="R27" i="10"/>
  <c r="X27" i="10"/>
  <c r="F28" i="10"/>
  <c r="L28" i="10"/>
  <c r="R28" i="10"/>
  <c r="X28" i="10"/>
  <c r="F29" i="10"/>
  <c r="L29" i="10"/>
  <c r="R29" i="10"/>
  <c r="X29" i="10"/>
  <c r="E30" i="10"/>
  <c r="F30" i="10"/>
  <c r="K30" i="10"/>
  <c r="L30" i="10"/>
  <c r="Q30" i="10"/>
  <c r="R30" i="10"/>
  <c r="W30" i="10"/>
  <c r="X30" i="10"/>
  <c r="E31" i="10"/>
  <c r="F31" i="10"/>
  <c r="K31" i="10"/>
  <c r="L31" i="10"/>
  <c r="Q31" i="10"/>
  <c r="R31" i="10"/>
  <c r="W31" i="10"/>
  <c r="X31" i="10"/>
  <c r="E32" i="10"/>
  <c r="F32" i="10"/>
  <c r="K32" i="10"/>
  <c r="L32" i="10"/>
  <c r="Q32" i="10"/>
  <c r="R32" i="10"/>
  <c r="W32" i="10"/>
  <c r="X32" i="10"/>
  <c r="E33" i="10"/>
  <c r="F33" i="10"/>
  <c r="K33" i="10"/>
  <c r="L33" i="10"/>
  <c r="Q33" i="10"/>
  <c r="R33" i="10"/>
  <c r="W33" i="10"/>
  <c r="X33" i="10"/>
  <c r="E34" i="10"/>
  <c r="F34" i="10"/>
  <c r="K34" i="10"/>
  <c r="L34" i="10"/>
  <c r="Q34" i="10"/>
  <c r="R34" i="10"/>
  <c r="W34" i="10"/>
  <c r="X34" i="10"/>
  <c r="D35" i="10"/>
  <c r="F35" i="10" s="1"/>
  <c r="J35" i="10"/>
  <c r="G26" i="11" s="1"/>
  <c r="P35" i="10"/>
  <c r="G27" i="11" s="1"/>
  <c r="V35" i="10"/>
  <c r="G28" i="11" s="1"/>
  <c r="F36" i="10"/>
  <c r="L36" i="10"/>
  <c r="R36" i="10"/>
  <c r="X36" i="10"/>
  <c r="E37" i="10"/>
  <c r="F37" i="10"/>
  <c r="K37" i="10"/>
  <c r="L37" i="10"/>
  <c r="Q37" i="10"/>
  <c r="R37" i="10"/>
  <c r="W37" i="10"/>
  <c r="X37" i="10"/>
  <c r="E38" i="10"/>
  <c r="F38" i="10"/>
  <c r="K38" i="10"/>
  <c r="K42" i="10" s="1"/>
  <c r="L38" i="10"/>
  <c r="Q38" i="10"/>
  <c r="R38" i="10"/>
  <c r="W38" i="10"/>
  <c r="X38" i="10"/>
  <c r="E39" i="10"/>
  <c r="F39" i="10"/>
  <c r="K39" i="10"/>
  <c r="L39" i="10"/>
  <c r="Q39" i="10"/>
  <c r="R39" i="10"/>
  <c r="W39" i="10"/>
  <c r="X39" i="10"/>
  <c r="E40" i="10"/>
  <c r="F40" i="10"/>
  <c r="K40" i="10"/>
  <c r="L40" i="10"/>
  <c r="Q40" i="10"/>
  <c r="R40" i="10"/>
  <c r="W40" i="10"/>
  <c r="X40" i="10"/>
  <c r="E41" i="10"/>
  <c r="F41" i="10"/>
  <c r="K41" i="10"/>
  <c r="L41" i="10"/>
  <c r="Q41" i="10"/>
  <c r="R41" i="10"/>
  <c r="W41" i="10"/>
  <c r="X41" i="10"/>
  <c r="D42" i="10"/>
  <c r="J25" i="11" s="1"/>
  <c r="J42" i="10"/>
  <c r="J26" i="11" s="1"/>
  <c r="P42" i="10"/>
  <c r="J27" i="11" s="1"/>
  <c r="V42" i="10"/>
  <c r="J28" i="11" s="1"/>
  <c r="F43" i="10"/>
  <c r="F44" i="10"/>
  <c r="F45" i="10"/>
  <c r="E46" i="10"/>
  <c r="F46" i="10"/>
  <c r="E47" i="10"/>
  <c r="F47" i="10"/>
  <c r="E48" i="10"/>
  <c r="F48" i="10"/>
  <c r="E49" i="10"/>
  <c r="F49" i="10"/>
  <c r="E50" i="10"/>
  <c r="F50" i="10"/>
  <c r="D51" i="10"/>
  <c r="F52" i="10"/>
  <c r="E53" i="10"/>
  <c r="F53" i="10"/>
  <c r="E54" i="10"/>
  <c r="F54" i="10"/>
  <c r="E55" i="10"/>
  <c r="F55" i="10"/>
  <c r="E56" i="10"/>
  <c r="F56" i="10"/>
  <c r="E57" i="10"/>
  <c r="F57" i="10"/>
  <c r="D58" i="10"/>
  <c r="K35" i="10" l="1"/>
  <c r="H26" i="11" s="1"/>
  <c r="K26" i="11"/>
  <c r="W35" i="10"/>
  <c r="H28" i="11" s="1"/>
  <c r="K14" i="10"/>
  <c r="H22" i="11" s="1"/>
  <c r="W42" i="10"/>
  <c r="K28" i="11" s="1"/>
  <c r="W14" i="10"/>
  <c r="E51" i="10"/>
  <c r="W26" i="10"/>
  <c r="K24" i="11" s="1"/>
  <c r="Q14" i="10"/>
  <c r="H23" i="11" s="1"/>
  <c r="E14" i="10"/>
  <c r="H21" i="11" s="1"/>
  <c r="Q35" i="10"/>
  <c r="H27" i="11" s="1"/>
  <c r="E35" i="10"/>
  <c r="Q26" i="10"/>
  <c r="K23" i="11" s="1"/>
  <c r="E26" i="10"/>
  <c r="K21" i="11" s="1"/>
  <c r="E58" i="10"/>
  <c r="Q42" i="10"/>
  <c r="K27" i="11" s="1"/>
  <c r="E42" i="10"/>
  <c r="K25" i="11" s="1"/>
  <c r="L43" i="10"/>
  <c r="N55" i="10" s="1"/>
  <c r="C35" i="11" s="1"/>
  <c r="P47" i="10" l="1"/>
  <c r="P48" i="10" s="1"/>
  <c r="P49" i="10" s="1"/>
  <c r="H31" i="11"/>
  <c r="K31" i="11"/>
  <c r="H32" i="11" l="1"/>
  <c r="H37" i="11" s="1"/>
  <c r="H38" i="11" l="1"/>
  <c r="D63" i="1" s="1"/>
  <c r="D62" i="1" l="1"/>
  <c r="D61" i="1"/>
  <c r="E24" i="1"/>
  <c r="I20" i="1"/>
  <c r="I10" i="1"/>
  <c r="I11" i="1"/>
  <c r="I7" i="1"/>
  <c r="I6" i="1"/>
  <c r="D65" i="1" l="1"/>
  <c r="I7" i="11"/>
  <c r="B7" i="1"/>
</calcChain>
</file>

<file path=xl/sharedStrings.xml><?xml version="1.0" encoding="utf-8"?>
<sst xmlns="http://schemas.openxmlformats.org/spreadsheetml/2006/main" count="518" uniqueCount="418">
  <si>
    <t>Telefoon:</t>
  </si>
  <si>
    <t>Voornaam:</t>
  </si>
  <si>
    <t>Straat + nr.:</t>
  </si>
  <si>
    <t>Gelieve alle grijze vakjes in te vullen!</t>
  </si>
  <si>
    <t>Groepsnaam</t>
  </si>
  <si>
    <t>KSA SINT-ANDRIES BALEN</t>
  </si>
  <si>
    <t>KSA SINT-BAVO BOECHOUT</t>
  </si>
  <si>
    <t>KSA XAVERIUS BORGERHOUT</t>
  </si>
  <si>
    <t>KSA ONZE-LIEVE-VROUW V.LOURDES EDEGEM</t>
  </si>
  <si>
    <t>KSA PARSIVAL EDEGEM</t>
  </si>
  <si>
    <t>KSA BERKVENBOND GEEL</t>
  </si>
  <si>
    <t>KSA MORTSEL</t>
  </si>
  <si>
    <t>KSA SINT-PIETER PUURS</t>
  </si>
  <si>
    <t>KSA SINT-JAN BERCHMANS SCHOTEN</t>
  </si>
  <si>
    <t>KSA AARSCHOT</t>
  </si>
  <si>
    <t>KSA SINT-JAN BERCHMANS WALFERGEM-ASSE</t>
  </si>
  <si>
    <t>KSA OPWIJK</t>
  </si>
  <si>
    <t>KSA MONTFORTCOLLEGE ROTSELAAR</t>
  </si>
  <si>
    <t>KSA SINT-JAN BERCHMANS MALEIZEN</t>
  </si>
  <si>
    <t>KSA FRISSE HEIKRACHT BREE</t>
  </si>
  <si>
    <t>KSA LINDE PEER</t>
  </si>
  <si>
    <t>KSA LUMMEN</t>
  </si>
  <si>
    <t>KSA MAASEIK</t>
  </si>
  <si>
    <t>KSA MEEUWEN</t>
  </si>
  <si>
    <t>KSA ROELAND LILLE</t>
  </si>
  <si>
    <t>KSA OLV EREWACHT TONGEREN</t>
  </si>
  <si>
    <t>KSA VIVED TONGERLO</t>
  </si>
  <si>
    <t>KSA SINT-JAN TONGEREN</t>
  </si>
  <si>
    <t>KSA GERAARDSBERGEN</t>
  </si>
  <si>
    <t>KSA SINT-BAAFS NINOVE</t>
  </si>
  <si>
    <t>KSA SINT-DONAAT WAASMUNSTER</t>
  </si>
  <si>
    <t>KSA SINT-HUBERTUS WACHTEBEKE</t>
  </si>
  <si>
    <t>KSA SINT-JOZEF AALST</t>
  </si>
  <si>
    <t>KSA SINT-MAARTEN AALST</t>
  </si>
  <si>
    <t>KSA SINT-MARTINUS ERPE</t>
  </si>
  <si>
    <t>KSA HERDERSEM</t>
  </si>
  <si>
    <t>KSA SINT-GEROLF LEDE</t>
  </si>
  <si>
    <t>KSA BUGGENHOUT vzw</t>
  </si>
  <si>
    <t>KSA FLAMBOUW LEBBEKE</t>
  </si>
  <si>
    <t>KSA KASTAAR OLSENE</t>
  </si>
  <si>
    <t>KSA AHOY VINKT</t>
  </si>
  <si>
    <t>KSA SINT-PAULUSBOND ZULTE</t>
  </si>
  <si>
    <t>KSA OLV-STER-DER-ZEE MALDEGEM</t>
  </si>
  <si>
    <t>KSA REIK JE HAND OOSTERZELE</t>
  </si>
  <si>
    <t>KSA EINE</t>
  </si>
  <si>
    <t>KSA SINT-JACOB OUDENAARDE</t>
  </si>
  <si>
    <t>KSA HUISE</t>
  </si>
  <si>
    <t>KSA FRASSATI NIEUWKERKEN</t>
  </si>
  <si>
    <t>KSA TEMSE VOORWAARTS</t>
  </si>
  <si>
    <t>KSA VLAAMSE KERELS ZWIJNDRECHT</t>
  </si>
  <si>
    <t>KSA NOORDZEEGOUW</t>
  </si>
  <si>
    <t>KSA AARSELE</t>
  </si>
  <si>
    <t>KSA SINT-TRUDO</t>
  </si>
  <si>
    <t>KSA BEBO ROESELARE BEVEREN</t>
  </si>
  <si>
    <t>KSA SCARPHOUTSTEDE BLANKENBERGE</t>
  </si>
  <si>
    <t>KSA TIJLSBOND DEERLIJK</t>
  </si>
  <si>
    <t>KSA TORENWACHT DIKSMUIDE</t>
  </si>
  <si>
    <t>KSA SINT-LENAERT DUDZELE</t>
  </si>
  <si>
    <t>KSA FRASSATI BRUGGE</t>
  </si>
  <si>
    <t>KSA PETER BENOIT HARELBEKE</t>
  </si>
  <si>
    <t>KSA BIJ TIJL EN LAMME ICHTEGEM</t>
  </si>
  <si>
    <t>KSA STORMKLOKKE IEPER</t>
  </si>
  <si>
    <t>KSA VLAAMS &amp; VROOM IZEGEM</t>
  </si>
  <si>
    <t>KSA TIELT MEISJES</t>
  </si>
  <si>
    <t>KSA ADELAARS KORTRIJK</t>
  </si>
  <si>
    <t>KSA KRIKO BRUGGE</t>
  </si>
  <si>
    <t>KSA LEIEZONEN KUURNE</t>
  </si>
  <si>
    <t>KSA LO</t>
  </si>
  <si>
    <t>KSA SINT-PAULUS LOPPEM</t>
  </si>
  <si>
    <t>KSA GRENSWAKE MENEN</t>
  </si>
  <si>
    <t>KSA MARSUPILAMI'S MERKEM</t>
  </si>
  <si>
    <t>KSA MOERKERKE vzw</t>
  </si>
  <si>
    <t>KSA SINT-MAARTEN MOORSLEDE</t>
  </si>
  <si>
    <t>KSA HOCANA OEKENE</t>
  </si>
  <si>
    <t>KSA OOSTENDE MEEUWENNEST JONGENS</t>
  </si>
  <si>
    <t>KSA TEN RODE OOSTKAMP</t>
  </si>
  <si>
    <t>KSA OOSTROZEBEKE</t>
  </si>
  <si>
    <t>KSA POELKAPELLE</t>
  </si>
  <si>
    <t>KSA POPERINGE</t>
  </si>
  <si>
    <t>KSA WYTEWA ROESELARE</t>
  </si>
  <si>
    <t>KSA MUNCKZWALM RUDDERVOORDE</t>
  </si>
  <si>
    <t>KSA TER STRAETEN</t>
  </si>
  <si>
    <t>KSA ST.-ELOOI SINT-ELOOIS-WINKEL</t>
  </si>
  <si>
    <t>KSA TEN BRIEL SINT-MICHIELS BRUGGE</t>
  </si>
  <si>
    <t>KSA TIELT JONGENS</t>
  </si>
  <si>
    <t>KSA DE BLAUWE TORRE VARSENARE</t>
  </si>
  <si>
    <t>KSA KERELSTEDE VEURNE</t>
  </si>
  <si>
    <t>KSA TER VICHTEN</t>
  </si>
  <si>
    <t>KSA WAREGEM</t>
  </si>
  <si>
    <t>KSA DE VLASBLOEM WEVELGEM</t>
  </si>
  <si>
    <t>KSA 't VLINDERKE ZWEVEGEM</t>
  </si>
  <si>
    <t>KSA DE BOLLAERT WATOU</t>
  </si>
  <si>
    <t>KSA GRENSVUUR WERVIK</t>
  </si>
  <si>
    <t>KSA WESTOUTER</t>
  </si>
  <si>
    <t>KSA GLOBETROTTERS WOESTEN</t>
  </si>
  <si>
    <t>KSA SCHUIFERSKAPELLE</t>
  </si>
  <si>
    <t>KSA DE BLAUWVOET KOOLKERKE</t>
  </si>
  <si>
    <t>KSA KEIGNAERTRIET ZANDVOORDE</t>
  </si>
  <si>
    <t>KSA HALLEBAST DIKKEBUS</t>
  </si>
  <si>
    <t>KSA PITTIGEM PITTEM</t>
  </si>
  <si>
    <t>ZONNEWIJZERS KORTRIJK-HEULE</t>
  </si>
  <si>
    <t>Contactpersoon</t>
  </si>
  <si>
    <t>Groepsidentificatie</t>
  </si>
  <si>
    <t>Activiteit</t>
  </si>
  <si>
    <t>KSA ANTWERPEN</t>
  </si>
  <si>
    <t>KSA BEERSE</t>
  </si>
  <si>
    <t>KSA STRIIDEBURGH</t>
  </si>
  <si>
    <t>KSA TARCIDALL BERCHEM</t>
  </si>
  <si>
    <t>KSA BERGHEMERBURCHT BERCHEM</t>
  </si>
  <si>
    <t>KSA BROECHEM</t>
  </si>
  <si>
    <t>KSA MOLENVELD EDEGEM</t>
  </si>
  <si>
    <t>KSA LANCELOT EDEGEM</t>
  </si>
  <si>
    <t>KSA HEIDEBLOEMPJE ESSEN</t>
  </si>
  <si>
    <t>KSA HERENTALS</t>
  </si>
  <si>
    <t>KSA BLAUBERG</t>
  </si>
  <si>
    <t>KSA HOOGSTRATEN</t>
  </si>
  <si>
    <t>KSA MINDERHOUT</t>
  </si>
  <si>
    <t>KSA LIER</t>
  </si>
  <si>
    <t>KSA LICHTAART</t>
  </si>
  <si>
    <t>KSA MECHELEN</t>
  </si>
  <si>
    <t>KSA MEERHOUT</t>
  </si>
  <si>
    <t>KSA MOL</t>
  </si>
  <si>
    <t>KSA SINT JAN BERCHMANS TURNHOUT</t>
  </si>
  <si>
    <t>ROODKAPJES - KSA PUURS</t>
  </si>
  <si>
    <t>KSA ROODKAPJES OOSTMALLE</t>
  </si>
  <si>
    <t>KSA WEELDE</t>
  </si>
  <si>
    <t>KSA WESTMALLE vzw</t>
  </si>
  <si>
    <t>KSA 'T STOTERTKE</t>
  </si>
  <si>
    <t>KSA CANTINCRODE JEUGDMUZIEKKAPEL</t>
  </si>
  <si>
    <t>KSA BRABANT</t>
  </si>
  <si>
    <t>KSA GLABBEEK</t>
  </si>
  <si>
    <t>KSA DIEST</t>
  </si>
  <si>
    <t>KSA DROESHOUT</t>
  </si>
  <si>
    <t>KSA GRIMBERGEN</t>
  </si>
  <si>
    <t>KSA KORTENAKEN</t>
  </si>
  <si>
    <t>KSA MERCHTEM</t>
  </si>
  <si>
    <t>KSA SCHERPENHEUVEL</t>
  </si>
  <si>
    <t>KSA TERVUREN</t>
  </si>
  <si>
    <t>KSA TIENEN</t>
  </si>
  <si>
    <t>KSA LIMBURG</t>
  </si>
  <si>
    <t>KSA ALKEN-CENTRUM</t>
  </si>
  <si>
    <t>KSA BERBROEK</t>
  </si>
  <si>
    <t>KSA BOCHOLT</t>
  </si>
  <si>
    <t>KSA REPPEL</t>
  </si>
  <si>
    <t>KSA ROJO BEEK</t>
  </si>
  <si>
    <t>KSA DIEPENBEEK</t>
  </si>
  <si>
    <t>KSA EIGENBILZEN</t>
  </si>
  <si>
    <t>KSA EKSEL</t>
  </si>
  <si>
    <t>KSA RDZ GROTE-BROGEL</t>
  </si>
  <si>
    <t>KSA ROY</t>
  </si>
  <si>
    <t>KSA RAPERTINGEN</t>
  </si>
  <si>
    <t>KSA HOUTHALEN</t>
  </si>
  <si>
    <t>KSA OSKARIA KERMT</t>
  </si>
  <si>
    <t>KSA TUILT</t>
  </si>
  <si>
    <t>KSA DE LOMMELSE BLAUWVOETERS</t>
  </si>
  <si>
    <t>KSA DE LOMMELSE ROODKAPJES</t>
  </si>
  <si>
    <t>KSA LUTLOMMEL JONGENS</t>
  </si>
  <si>
    <t>KSA LUTLOMMEL MEISJES</t>
  </si>
  <si>
    <t>KSA ROODKAPJES MAASEIK</t>
  </si>
  <si>
    <t>KSA MOPERTINGEN</t>
  </si>
  <si>
    <t>KSA GROTE HEIDE</t>
  </si>
  <si>
    <t>KSA HERENT</t>
  </si>
  <si>
    <t>KSA OPHOVEN</t>
  </si>
  <si>
    <t>KSA OVERPELT</t>
  </si>
  <si>
    <t>KSA REKEM</t>
  </si>
  <si>
    <t>KSA RUNKST</t>
  </si>
  <si>
    <t>KSA MOOS HERK</t>
  </si>
  <si>
    <t>KSA STEVOORT</t>
  </si>
  <si>
    <t>CHIRO-KSA TESSENDERLO</t>
  </si>
  <si>
    <t>KSA OLV BASILIEK TONGEREN</t>
  </si>
  <si>
    <t>KSA MEISJES WELLEN</t>
  </si>
  <si>
    <t>KSA WIJCHMAAL</t>
  </si>
  <si>
    <t>KSA ZELEM</t>
  </si>
  <si>
    <t>KSA ZONHOVEN</t>
  </si>
  <si>
    <t>KSA VELDWEZELT</t>
  </si>
  <si>
    <t>KSA ZONNEWAARTS OP DILSEN</t>
  </si>
  <si>
    <t>KSA 'HABIBA' HEERS</t>
  </si>
  <si>
    <t>KSA VOSTERT</t>
  </si>
  <si>
    <t>KSA OOST-VLAANDEREN</t>
  </si>
  <si>
    <t>KSA DENDERHOUTEM</t>
  </si>
  <si>
    <t>KSA HILLEGEM</t>
  </si>
  <si>
    <t>KSA SINT-GOEDELE NINOVE</t>
  </si>
  <si>
    <t>KSA SINT-LAURENTIUS LOKEREN</t>
  </si>
  <si>
    <t>KSA DE ROODKAPJES WAASMUNSTER</t>
  </si>
  <si>
    <t>KSA ZAFFELARE</t>
  </si>
  <si>
    <t>KSA ZEVENEKEN</t>
  </si>
  <si>
    <t>KSA GENT SINT-PAULUS</t>
  </si>
  <si>
    <t>KSA GENT SINT-PIETERS</t>
  </si>
  <si>
    <t>KSA LEDEBERG</t>
  </si>
  <si>
    <t>KSA MELLE</t>
  </si>
  <si>
    <t>KSA SINT-LIEVEN GENT MEISJES</t>
  </si>
  <si>
    <t>KSA ROO EREMBODEGEM</t>
  </si>
  <si>
    <t>KSA SINT-LUT HAALTERT</t>
  </si>
  <si>
    <t>KSA ROODKAPJES BUGGENHOUT</t>
  </si>
  <si>
    <t>KSA ROODKAPJES DENDERBELLE</t>
  </si>
  <si>
    <t>KSA SINT-ARNOUT</t>
  </si>
  <si>
    <t>KSA SINT-JAN BERCHMANS DENDERMONDE</t>
  </si>
  <si>
    <t>KSA HAMME</t>
  </si>
  <si>
    <t>KSA HEIZIJDE</t>
  </si>
  <si>
    <t>KSA ZELE</t>
  </si>
  <si>
    <t>KSA BERLARE</t>
  </si>
  <si>
    <t>KSA AALTER</t>
  </si>
  <si>
    <t>KSA PETEGEM</t>
  </si>
  <si>
    <t>KSA DEINZE-ASTENE</t>
  </si>
  <si>
    <t>KSA LOTENHULLE-POEKE MEISJES</t>
  </si>
  <si>
    <t>KSA NAZARETH</t>
  </si>
  <si>
    <t>KSA LOTENHULLE-POEKE JONGENS</t>
  </si>
  <si>
    <t>KSA SINT-JAN BENTILLE</t>
  </si>
  <si>
    <t>KSA OEPITES ZOMERGEM</t>
  </si>
  <si>
    <t>KSA ONZE-LIEVE-VROUW LAARNE</t>
  </si>
  <si>
    <t>KSA WICHELEN</t>
  </si>
  <si>
    <t>KSA SINT-PAULUS BRAKEL</t>
  </si>
  <si>
    <t>KSA ELST</t>
  </si>
  <si>
    <t>KSA KRUISHOUTEM</t>
  </si>
  <si>
    <t>KSA MATER</t>
  </si>
  <si>
    <t>KSA SINT-JOZEF OUDENAARDE</t>
  </si>
  <si>
    <t>KSA VRASENE</t>
  </si>
  <si>
    <t>KSA MALEGYS KEMMEL</t>
  </si>
  <si>
    <t>KSA DE TOKKE KNOKKE</t>
  </si>
  <si>
    <t>KSA TORREWACHTERS RUMBEKE</t>
  </si>
  <si>
    <t>KSA SPERMALIE SIJSELE</t>
  </si>
  <si>
    <t>KSA ZWANENBURCHT ZANDVOORDE</t>
  </si>
  <si>
    <t>KSA OOSTENDE MEEUWENNEST MEISJES</t>
  </si>
  <si>
    <t>KSA DE GRAAL - GEWEST BRUGGE</t>
  </si>
  <si>
    <t>KSA WEST</t>
  </si>
  <si>
    <t>KSA ASSEBROEK MEISJES</t>
  </si>
  <si>
    <t>KSA BEITEM</t>
  </si>
  <si>
    <t>KSA ROODKAPJES GISTEL</t>
  </si>
  <si>
    <t>KSA ELVERDINGE</t>
  </si>
  <si>
    <t>KSA MEISJES IZEGEM</t>
  </si>
  <si>
    <t>KSA PIUS X</t>
  </si>
  <si>
    <t>KSA SPIKO BRUGGE</t>
  </si>
  <si>
    <t>KSA AMBROOS</t>
  </si>
  <si>
    <t>KSA LISSEWEGE</t>
  </si>
  <si>
    <t>KSA SINT-MAARTEN LOPPEM</t>
  </si>
  <si>
    <t>KSA OOSTKAPJES</t>
  </si>
  <si>
    <t>KSA DE KOUTER POPERINGE</t>
  </si>
  <si>
    <t>KSA ROOBAERT ROESELARE</t>
  </si>
  <si>
    <t>KSA SINT-KRUIS EN MALE</t>
  </si>
  <si>
    <t>KSA WILLIBRORD</t>
  </si>
  <si>
    <t>KSA MARIE MO TORHOUT</t>
  </si>
  <si>
    <t>KSA DRIEKONINGEN TORHOUT</t>
  </si>
  <si>
    <t>KSA DE WIEK</t>
  </si>
  <si>
    <t>KSA ROODKAPJES VEURNE</t>
  </si>
  <si>
    <t>KSA VICHTE MEISJES</t>
  </si>
  <si>
    <t>KSA WAKKEN</t>
  </si>
  <si>
    <t>KSA WESTKERKE</t>
  </si>
  <si>
    <t>KSA NATIONAAL</t>
  </si>
  <si>
    <t>KSA TER HERT</t>
  </si>
  <si>
    <t>KSA DE BLAUWVOET MAASMECHELEN</t>
  </si>
  <si>
    <t>KSA 'T LINNE</t>
  </si>
  <si>
    <t>KSA DEURLE</t>
  </si>
  <si>
    <t>KSA DE BIEKORF KLEMSKERKE</t>
  </si>
  <si>
    <t>KSA ROOYGHEM vzw ST-KRUIS EN MALE BRUGGE</t>
  </si>
  <si>
    <t>KSA 'S GRAVENWINKEL TORHOUT</t>
  </si>
  <si>
    <t>KSA DE MEISKES WEVELGEM</t>
  </si>
  <si>
    <t>KSA ♀ MOORSLEDE</t>
  </si>
  <si>
    <t>KSA RAFIKI VARSENARE</t>
  </si>
  <si>
    <t>Nr</t>
  </si>
  <si>
    <r>
      <rPr>
        <b/>
        <sz val="18"/>
        <rFont val="Calibri"/>
        <family val="2"/>
        <scheme val="minor"/>
      </rPr>
      <t>FUIFVERZEKERING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KSA Nationaal vzw
Vooruitgangstraat 225, 1030 Brussel
02/201 15 10 | info@ksa.be | www.ksa.be</t>
    </r>
  </si>
  <si>
    <t>Naam fuif:</t>
  </si>
  <si>
    <t>Volledig adres/locatie:</t>
  </si>
  <si>
    <t>Fuifperiode (max. 24u):</t>
  </si>
  <si>
    <t>Begindatum</t>
  </si>
  <si>
    <t>Beginuur</t>
  </si>
  <si>
    <t>Einddatum</t>
  </si>
  <si>
    <t>Einduur</t>
  </si>
  <si>
    <t>Opbouw-/afbraakperiode:</t>
  </si>
  <si>
    <t>Wordt de fuif georganiseerd door een ondersteunende vzw?</t>
  </si>
  <si>
    <t>Ja</t>
  </si>
  <si>
    <t>Nee</t>
  </si>
  <si>
    <t>Verzekering van de locatie/brand</t>
  </si>
  <si>
    <t>Ik krijg afstand van verhaal vanwege de verhuurder van de zaal?</t>
  </si>
  <si>
    <t>Ik vraag een attest Objectieve Burgerlijke Aansprakelijkheid aan bij KSA?</t>
  </si>
  <si>
    <t>Ok! (Staat meestal in het contract.)</t>
  </si>
  <si>
    <t>Het gebouw is verzekerd via de BA polis 5755506 twv €2.990.480,55.</t>
  </si>
  <si>
    <t>Niet van toepassing</t>
  </si>
  <si>
    <t>Ik vraag een attest Objectieve Burgelijke Aansprakelijkheid brand- en ontploffingsgevaar aan (€73,41). (Meer info op www.ksa.be/verzekering).</t>
  </si>
  <si>
    <t>De zaaluitbater beschikt over een OBA-verzekering.</t>
  </si>
  <si>
    <t>Verzekering van de organisatie/fuif</t>
  </si>
  <si>
    <t>Is de locatie kleiner dan 170m²?</t>
  </si>
  <si>
    <t>Ja, dit is een kleine fuif.</t>
  </si>
  <si>
    <t>Nee, dit is een grote fuif.</t>
  </si>
  <si>
    <t>Grote fuif</t>
  </si>
  <si>
    <t>Verzekering van duur materiaal</t>
  </si>
  <si>
    <t>Je maakt gebruik van duur materiaal?</t>
  </si>
  <si>
    <t>Het is een tentfuif. Je kan de feesstent verzekeren via een verzekering "Alle risico's".</t>
  </si>
  <si>
    <t>Je hebt geen extra verzekering nodig voor je materiaal.</t>
  </si>
  <si>
    <t>Datum en naam van de verantwoordelijke:</t>
  </si>
  <si>
    <t>Totale premie van de verzekeringen</t>
  </si>
  <si>
    <t>OBA</t>
  </si>
  <si>
    <t>Alle risico's</t>
  </si>
  <si>
    <t>TOTAAL</t>
  </si>
  <si>
    <t>FUIFVERZEKERING</t>
  </si>
  <si>
    <t>Bijlage 1: Medewerkerslijst</t>
  </si>
  <si>
    <t>Enkel in te vullen bij een grote fuif!</t>
  </si>
  <si>
    <t>Naam</t>
  </si>
  <si>
    <t>Voornaam</t>
  </si>
  <si>
    <t>Werkend?</t>
  </si>
  <si>
    <t>Geboortedatum</t>
  </si>
  <si>
    <t>Podium</t>
  </si>
  <si>
    <t>=</t>
  </si>
  <si>
    <t>P</t>
  </si>
  <si>
    <t>Springkasteel</t>
  </si>
  <si>
    <t>S</t>
  </si>
  <si>
    <t>Tent (max. 14 dagen)</t>
  </si>
  <si>
    <t>T2</t>
  </si>
  <si>
    <t>Tent (max. 8 dagen)</t>
  </si>
  <si>
    <t>T1</t>
  </si>
  <si>
    <t>Walkie-Talkies</t>
  </si>
  <si>
    <t>W</t>
  </si>
  <si>
    <t>GSM &amp; GPS</t>
  </si>
  <si>
    <t>G</t>
  </si>
  <si>
    <t>premie:</t>
  </si>
  <si>
    <t>P - wereldwijd vervoer</t>
  </si>
  <si>
    <t>Computerapparatuur</t>
  </si>
  <si>
    <t>C</t>
  </si>
  <si>
    <t>Video- &amp; foto-apparatuur</t>
  </si>
  <si>
    <t>V</t>
  </si>
  <si>
    <t>Klank- &amp; lichtinstallatie</t>
  </si>
  <si>
    <t>K</t>
  </si>
  <si>
    <t>Eindtotaal</t>
  </si>
  <si>
    <t>+10% taks</t>
  </si>
  <si>
    <t>Voorlopig totaal</t>
  </si>
  <si>
    <t>P - vast adres</t>
  </si>
  <si>
    <t>Premie</t>
  </si>
  <si>
    <t>Verzekerings-waarde</t>
  </si>
  <si>
    <t>Type</t>
  </si>
  <si>
    <t>Merk</t>
  </si>
  <si>
    <t>S - wereldwijd vervoer</t>
  </si>
  <si>
    <t>T2 (max. 14 dagen) - wereldwijd</t>
  </si>
  <si>
    <t>T1 (max. 8 dagen) - wereldwijd</t>
  </si>
  <si>
    <t>W - wereldwijd vervoer</t>
  </si>
  <si>
    <t>S - vast adres</t>
  </si>
  <si>
    <t>T2 (max. 14 dagen) - vast adres</t>
  </si>
  <si>
    <t>T1 (max. 8 dagen) - vast adres</t>
  </si>
  <si>
    <t>W - vast adres</t>
  </si>
  <si>
    <t>G - wereldwijd vervoer</t>
  </si>
  <si>
    <t>C - wereldwijd vervoer</t>
  </si>
  <si>
    <t>V - wereldwijd vervoer</t>
  </si>
  <si>
    <t>K - wereldwijd vervoer</t>
  </si>
  <si>
    <t>G - vast adres</t>
  </si>
  <si>
    <t>C - vast adres</t>
  </si>
  <si>
    <t>V - vast adres</t>
  </si>
  <si>
    <t>K - vast adres</t>
  </si>
  <si>
    <t>Je kan enkel in de lichtgrijze vakjes iets invullen!</t>
  </si>
  <si>
    <t>Verzekeringsperiode van</t>
  </si>
  <si>
    <t>tot en met</t>
  </si>
  <si>
    <t>.     (max. 14 dagen)</t>
  </si>
  <si>
    <t>soort</t>
  </si>
  <si>
    <r>
      <t>Details invullen op het detailoverzicht (</t>
    </r>
    <r>
      <rPr>
        <i/>
        <u/>
        <sz val="11"/>
        <color rgb="FFE43137"/>
        <rFont val="Calibri"/>
        <family val="2"/>
        <scheme val="minor"/>
      </rPr>
      <t>2e tabblad</t>
    </r>
    <r>
      <rPr>
        <i/>
        <sz val="11"/>
        <color rgb="FFE43137"/>
        <rFont val="Calibri"/>
        <family val="2"/>
        <scheme val="minor"/>
      </rPr>
      <t>)!
Deze tabel berekent zichzelf.</t>
    </r>
  </si>
  <si>
    <t>vast adres (= adres act.)</t>
  </si>
  <si>
    <t>wereldwijd vervoer</t>
  </si>
  <si>
    <t>premie</t>
  </si>
  <si>
    <t>nieuw-waarde</t>
  </si>
  <si>
    <t>totaal te betalen</t>
  </si>
  <si>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lank- &amp; lichtinstallatie</t>
    </r>
  </si>
  <si>
    <t>2‰</t>
  </si>
  <si>
    <t>5,2‰</t>
  </si>
  <si>
    <r>
      <t>V</t>
    </r>
    <r>
      <rPr>
        <sz val="11"/>
        <color theme="1"/>
        <rFont val="Calibri"/>
        <family val="2"/>
        <scheme val="minor"/>
      </rPr>
      <t>ideo- &amp; foto-apparatuur</t>
    </r>
  </si>
  <si>
    <r>
      <t>C</t>
    </r>
    <r>
      <rPr>
        <sz val="11"/>
        <color theme="1"/>
        <rFont val="Calibri"/>
        <family val="2"/>
        <scheme val="minor"/>
      </rPr>
      <t>omputerapparatuur</t>
    </r>
  </si>
  <si>
    <t>1,3‰</t>
  </si>
  <si>
    <t>2,94‰</t>
  </si>
  <si>
    <r>
      <t>G</t>
    </r>
    <r>
      <rPr>
        <sz val="11"/>
        <color theme="1"/>
        <rFont val="Calibri"/>
        <family val="2"/>
        <scheme val="minor"/>
      </rPr>
      <t>SM &amp; GPS</t>
    </r>
  </si>
  <si>
    <t>4,53‰</t>
  </si>
  <si>
    <r>
      <t>W</t>
    </r>
    <r>
      <rPr>
        <sz val="11"/>
        <color theme="1"/>
        <rFont val="Calibri"/>
        <family val="2"/>
        <scheme val="minor"/>
      </rPr>
      <t>alkie-Talkies</t>
    </r>
  </si>
  <si>
    <t>7,46‰</t>
  </si>
  <si>
    <r>
      <t>T</t>
    </r>
    <r>
      <rPr>
        <sz val="11"/>
        <color theme="1"/>
        <rFont val="Calibri"/>
        <family val="2"/>
        <scheme val="minor"/>
      </rPr>
      <t>ent (max. 8 dagen)</t>
    </r>
  </si>
  <si>
    <t>10‰</t>
  </si>
  <si>
    <t>12,5‰</t>
  </si>
  <si>
    <r>
      <t>T</t>
    </r>
    <r>
      <rPr>
        <sz val="11"/>
        <color theme="1"/>
        <rFont val="Calibri"/>
        <family val="2"/>
        <scheme val="minor"/>
      </rPr>
      <t>ent (max. 14 dagen)</t>
    </r>
  </si>
  <si>
    <t>17,5‰</t>
  </si>
  <si>
    <r>
      <t>S</t>
    </r>
    <r>
      <rPr>
        <sz val="11"/>
        <color theme="1"/>
        <rFont val="Calibri"/>
        <family val="2"/>
        <scheme val="minor"/>
      </rPr>
      <t>pringkasteel</t>
    </r>
  </si>
  <si>
    <r>
      <t>P</t>
    </r>
    <r>
      <rPr>
        <sz val="11"/>
        <color theme="1"/>
        <rFont val="Calibri"/>
        <family val="2"/>
        <scheme val="minor"/>
      </rPr>
      <t>odium</t>
    </r>
  </si>
  <si>
    <t>5‰</t>
  </si>
  <si>
    <t>7,5‰</t>
  </si>
  <si>
    <t>Totaal</t>
  </si>
  <si>
    <t xml:space="preserve">Totaal bedrag wordt steeds verhoogd met 10% taksen = </t>
  </si>
  <si>
    <t xml:space="preserve">Totale premie (minimum €13,61!) = </t>
  </si>
  <si>
    <r>
      <rPr>
        <b/>
        <sz val="18"/>
        <rFont val="Calibri"/>
        <family val="2"/>
        <scheme val="minor"/>
      </rPr>
      <t>ALLE RISICO'S  (FUIF)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KSA Nationaal vzw
Vooruitgangstraat 225, 1030 Brussel
02/201 15 10 | info@ksa.be | www.ksa.be</t>
    </r>
  </si>
  <si>
    <t>Zet bij de volgende vragen een
x
in het vakje van je antwoord.</t>
  </si>
  <si>
    <t>15‰</t>
  </si>
  <si>
    <r>
      <t xml:space="preserve">Je hebt een vestiaire en je wil een vestiaireverzekering afsluiten? </t>
    </r>
    <r>
      <rPr>
        <b/>
        <u/>
        <sz val="10"/>
        <color theme="1"/>
        <rFont val="Calibri"/>
        <family val="2"/>
        <scheme val="minor"/>
      </rPr>
      <t>(Niet verplicht)</t>
    </r>
  </si>
  <si>
    <t>Je sluit geen vestiaireverzekering af.</t>
  </si>
  <si>
    <t>Ik wil een vestiaireverzekering afsluiten. De premie bedraagt €71,77.</t>
  </si>
  <si>
    <t>Vestiaire</t>
  </si>
  <si>
    <r>
      <t xml:space="preserve">Grote fuif
</t>
    </r>
    <r>
      <rPr>
        <sz val="11"/>
        <color theme="1"/>
        <rFont val="Calibri"/>
        <family val="2"/>
        <scheme val="minor"/>
      </rPr>
      <t xml:space="preserve">Voor een grote fuif sluit je een fuifverzekering af. De premie bedraagt €82,04.
De gewone polis van KSA </t>
    </r>
    <r>
      <rPr>
        <b/>
        <sz val="11"/>
        <color theme="1"/>
        <rFont val="Calibri"/>
        <family val="2"/>
        <scheme val="minor"/>
      </rPr>
      <t>vervalt</t>
    </r>
    <r>
      <rPr>
        <sz val="11"/>
        <color theme="1"/>
        <rFont val="Calibri"/>
        <family val="2"/>
        <scheme val="minor"/>
      </rPr>
      <t xml:space="preserve"> doordat er een veel groter risico is.
De fuifverzekering omvat:
</t>
    </r>
    <r>
      <rPr>
        <i/>
        <sz val="11"/>
        <color theme="1"/>
        <rFont val="Calibri"/>
        <family val="2"/>
        <scheme val="minor"/>
      </rPr>
      <t>* BA - UITBATING</t>
    </r>
    <r>
      <rPr>
        <sz val="11"/>
        <color theme="1"/>
        <rFont val="Calibri"/>
        <family val="2"/>
        <scheme val="minor"/>
      </rPr>
      <t xml:space="preserve">
 Deze dekt een organisatiefout met materiële of lichamelijke schade als gevolg.
</t>
    </r>
    <r>
      <rPr>
        <i/>
        <sz val="11"/>
        <color theme="1"/>
        <rFont val="Calibri"/>
        <family val="2"/>
        <scheme val="minor"/>
      </rPr>
      <t>* TIJDELIJK RISICO ATTEST</t>
    </r>
    <r>
      <rPr>
        <sz val="11"/>
        <color theme="1"/>
        <rFont val="Calibri"/>
        <family val="2"/>
        <scheme val="minor"/>
      </rPr>
      <t xml:space="preserve">
Deze dekt de schade toegebracht aan het gebouw. Er is een vrijstelling van 10% (min €61,97).
</t>
    </r>
    <r>
      <rPr>
        <i/>
        <sz val="11"/>
        <color theme="1"/>
        <rFont val="Calibri"/>
        <family val="2"/>
        <scheme val="minor"/>
      </rPr>
      <t xml:space="preserve">* BA - MEDEWERKERS </t>
    </r>
    <r>
      <rPr>
        <sz val="11"/>
        <color theme="1"/>
        <rFont val="Calibri"/>
        <family val="2"/>
        <scheme val="minor"/>
      </rPr>
      <t xml:space="preserve">(BA, LO, rechtsbijstand en loonverlies)
Ook de verzekering van de leden van KSA vervalt bij een grote fuif, dus moet iedereen die meewerkt aan de fuif opgenomen worden onder de BA-Medewerkers polis. </t>
    </r>
    <r>
      <rPr>
        <sz val="11"/>
        <color rgb="FFE43137"/>
        <rFont val="Calibri"/>
        <family val="2"/>
        <scheme val="minor"/>
      </rPr>
      <t>Vul hiervoor het 2e tabblad in!</t>
    </r>
    <r>
      <rPr>
        <sz val="11"/>
        <color theme="1"/>
        <rFont val="Calibri"/>
        <family val="2"/>
        <scheme val="minor"/>
      </rPr>
      <t xml:space="preserve">
Vandalisme, diefstal en schade door onbekenden zijn niet gedekt.</t>
    </r>
  </si>
  <si>
    <t>KSA GUDRUN SCHOTEN</t>
  </si>
  <si>
    <t>KSA ROODKAPJES BREE</t>
  </si>
  <si>
    <t>KSA ZUTENDAAL</t>
  </si>
  <si>
    <t>KSA LOUSBERG</t>
  </si>
  <si>
    <t>KSA SINT-AMANDUS EREMBODEGEM</t>
  </si>
  <si>
    <t>KSA SINT-MARTINUSBOND DENDERBELLE</t>
  </si>
  <si>
    <t>KSA ARBEID ADELT GULLEGEM vzw</t>
  </si>
  <si>
    <t>KSA BIKSCHOTE</t>
  </si>
  <si>
    <t>GANDALF vzw</t>
  </si>
  <si>
    <t>KSA-CHIRO BARRIER</t>
  </si>
  <si>
    <t>KSA STOKKEM</t>
  </si>
  <si>
    <t>KSA VRUILI TONGERLO</t>
  </si>
  <si>
    <t>KSA EKSAARDE</t>
  </si>
  <si>
    <t>KSA SINT-LIEVEN GENT JONGENS vzw</t>
  </si>
  <si>
    <t>KSA SINT-JAN HAALTERT</t>
  </si>
  <si>
    <t>KSA WELLE</t>
  </si>
  <si>
    <t>KSA SINT-NIKLAAS</t>
  </si>
  <si>
    <t>KSA-CHIRO BISSEGEM</t>
  </si>
  <si>
    <t>KSA LEIEVOGELS MARKE</t>
  </si>
  <si>
    <t>KSA DE GRIETJES GULLEGEM vzw</t>
  </si>
  <si>
    <t>M - vast adres</t>
  </si>
  <si>
    <t>M - wereldwijd vervoer</t>
  </si>
  <si>
    <t>M</t>
  </si>
  <si>
    <t>Muziekinstrument</t>
  </si>
  <si>
    <r>
      <t>M</t>
    </r>
    <r>
      <rPr>
        <sz val="11"/>
        <color theme="1"/>
        <rFont val="Calibri"/>
        <family val="2"/>
        <scheme val="minor"/>
      </rPr>
      <t>uziekinstrument</t>
    </r>
  </si>
  <si>
    <t>3‰</t>
  </si>
  <si>
    <t>Je krijgt een bevestigingsmail wanneer de verzekering in orde is, betaling na ontvangst factuur.</t>
  </si>
  <si>
    <t xml:space="preserve">- Vast adres = 1 locatie (adres) waar verzekerde goederen vaststaan.
- Wereldwijd vervoer = verzekerde goederen die verplaatsingen maken (een tentenkamp is sowieso wereldwijd vervoer!).
- Per toestel een volledige omschrijving geven van merk, type en waarde op de detaillijst (2e tabblad).
- Vrijstelling van 125 euro toepassing. Voor muziekinstrumenten is er een vrijstelling van 100 euro.
- Springkasteel en podia zijn verzekerbaar tot max. 8 dagen (indien langer, neem contact op met het nationaal secretariaat).
- De premie wereldwijd vervoer voor een tent bedraagt voor max. 8 dagen 12,5‰ en tot max. 14 dagen 17,5‰.
</t>
  </si>
  <si>
    <r>
      <t xml:space="preserve">Het is aangeraden duur materiaal extra te verzekeren via de polis "Alle risico's". </t>
    </r>
    <r>
      <rPr>
        <sz val="11"/>
        <color rgb="FFE43137"/>
        <rFont val="Calibri"/>
        <family val="2"/>
        <scheme val="minor"/>
      </rPr>
      <t>Het aanvraagformulier vind je in het 3e en 4e tabblad</t>
    </r>
    <r>
      <rPr>
        <sz val="11"/>
        <color theme="1"/>
        <rFont val="Calibri"/>
        <family val="2"/>
        <scheme val="minor"/>
      </rPr>
      <t xml:space="preserve"> of via www.ksa.be/verzekering.</t>
    </r>
  </si>
  <si>
    <r>
      <rPr>
        <b/>
        <i/>
        <sz val="11"/>
        <color theme="1"/>
        <rFont val="Calibri"/>
        <family val="2"/>
        <scheme val="minor"/>
      </rPr>
      <t>Kleine fuif</t>
    </r>
    <r>
      <rPr>
        <sz val="11"/>
        <color theme="1"/>
        <rFont val="Calibri"/>
        <family val="2"/>
        <scheme val="minor"/>
      </rPr>
      <t xml:space="preserve">
De standaard polis van KSA biedt voldoende dekking voor de zaal waar je de fuif organiseert.</t>
    </r>
    <r>
      <rPr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Medewerkers</t>
    </r>
    <r>
      <rPr>
        <sz val="11"/>
        <color theme="1"/>
        <rFont val="Calibri"/>
        <family val="2"/>
        <scheme val="minor"/>
      </rPr>
      <t xml:space="preserve">
De leden/leiding (ingeschreven in Ravot) blijft verzekerd. De losse medewerkers dien je nog apart bij te verzekeren via de één-dag-aansluiting (€1,50 per persoon per dag). </t>
    </r>
    <r>
      <rPr>
        <sz val="11"/>
        <color rgb="FFFF0000"/>
        <rFont val="Calibri"/>
        <family val="2"/>
        <scheme val="minor"/>
      </rPr>
      <t>De aanvraag verloop via Ravot.</t>
    </r>
  </si>
  <si>
    <t>Het is aangeraden om de informatie rond vestiaires en verzekeringen te lezen op ikorganiseer.be/organiseren/voorzieningen/.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</si>
</sst>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;@"/>
    <numFmt numFmtId="165" formatCode="&quot;€&quot;\ #,##0.00"/>
    <numFmt numFmtId="166" formatCode="h:mm;@"/>
    <numFmt numFmtId="167" formatCode="d/mm/yyyy;@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6699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E4313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669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669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168B3"/>
      <name val="Calibri"/>
      <family val="2"/>
      <scheme val="minor"/>
    </font>
    <font>
      <i/>
      <sz val="11"/>
      <color rgb="FFE43137"/>
      <name val="Calibri"/>
      <family val="2"/>
      <scheme val="minor"/>
    </font>
    <font>
      <i/>
      <u/>
      <sz val="11"/>
      <color rgb="FFE43137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lightUp">
        <bgColor theme="0" tint="-0.14999847407452621"/>
      </patternFill>
    </fill>
    <fill>
      <patternFill patternType="lightUp"/>
    </fill>
    <fill>
      <patternFill patternType="lightUp">
        <bgColor theme="0" tint="-4.9989318521683403E-2"/>
      </patternFill>
    </fill>
    <fill>
      <patternFill patternType="lightUp">
        <bgColor theme="0" tint="-0.249977111117893"/>
      </patternFill>
    </fill>
    <fill>
      <patternFill patternType="lightUp">
        <bgColor theme="0" tint="-0.14996795556505021"/>
      </patternFill>
    </fill>
    <fill>
      <patternFill patternType="lightUp">
        <fgColor theme="1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49" fontId="6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4" xfId="0" applyFont="1" applyBorder="1"/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165" fontId="17" fillId="0" borderId="38" xfId="0" applyNumberFormat="1" applyFont="1" applyBorder="1" applyAlignment="1">
      <alignment vertical="center"/>
    </xf>
    <xf numFmtId="165" fontId="17" fillId="0" borderId="39" xfId="0" applyNumberFormat="1" applyFont="1" applyBorder="1" applyAlignment="1">
      <alignment vertical="center"/>
    </xf>
    <xf numFmtId="165" fontId="17" fillId="0" borderId="3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18" fillId="0" borderId="0" xfId="0" applyFont="1"/>
    <xf numFmtId="165" fontId="2" fillId="3" borderId="4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5" fontId="4" fillId="4" borderId="40" xfId="0" applyNumberFormat="1" applyFont="1" applyFill="1" applyBorder="1" applyAlignment="1">
      <alignment vertical="center"/>
    </xf>
    <xf numFmtId="165" fontId="4" fillId="4" borderId="56" xfId="0" applyNumberFormat="1" applyFont="1" applyFill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" fontId="4" fillId="0" borderId="58" xfId="0" applyNumberFormat="1" applyFont="1" applyBorder="1" applyAlignment="1">
      <alignment vertical="center"/>
    </xf>
    <xf numFmtId="165" fontId="20" fillId="2" borderId="59" xfId="0" applyNumberFormat="1" applyFont="1" applyFill="1" applyBorder="1" applyAlignment="1" applyProtection="1">
      <alignment vertical="center"/>
      <protection locked="0"/>
    </xf>
    <xf numFmtId="0" fontId="20" fillId="2" borderId="60" xfId="0" applyFont="1" applyFill="1" applyBorder="1" applyAlignment="1" applyProtection="1">
      <alignment vertical="center"/>
      <protection locked="0"/>
    </xf>
    <xf numFmtId="0" fontId="20" fillId="2" borderId="61" xfId="0" applyFont="1" applyFill="1" applyBorder="1" applyAlignment="1" applyProtection="1">
      <alignment vertical="center"/>
      <protection locked="0"/>
    </xf>
    <xf numFmtId="4" fontId="4" fillId="0" borderId="0" xfId="0" applyNumberFormat="1" applyFont="1" applyAlignment="1">
      <alignment vertical="center"/>
    </xf>
    <xf numFmtId="0" fontId="20" fillId="2" borderId="59" xfId="0" applyFont="1" applyFill="1" applyBorder="1" applyAlignment="1" applyProtection="1">
      <alignment vertical="center"/>
      <protection locked="0"/>
    </xf>
    <xf numFmtId="0" fontId="21" fillId="5" borderId="62" xfId="0" applyFont="1" applyFill="1" applyBorder="1" applyAlignment="1">
      <alignment horizontal="center" vertical="center"/>
    </xf>
    <xf numFmtId="0" fontId="21" fillId="5" borderId="63" xfId="0" applyFont="1" applyFill="1" applyBorder="1" applyAlignment="1">
      <alignment horizontal="right" vertical="center"/>
    </xf>
    <xf numFmtId="0" fontId="21" fillId="5" borderId="63" xfId="0" applyFont="1" applyFill="1" applyBorder="1" applyAlignment="1">
      <alignment vertical="center"/>
    </xf>
    <xf numFmtId="0" fontId="21" fillId="5" borderId="64" xfId="0" applyFont="1" applyFill="1" applyBorder="1" applyAlignment="1">
      <alignment vertical="center"/>
    </xf>
    <xf numFmtId="0" fontId="4" fillId="6" borderId="63" xfId="0" applyFont="1" applyFill="1" applyBorder="1" applyAlignment="1">
      <alignment vertical="center"/>
    </xf>
    <xf numFmtId="4" fontId="4" fillId="6" borderId="65" xfId="0" applyNumberFormat="1" applyFont="1" applyFill="1" applyBorder="1" applyAlignment="1">
      <alignment vertical="center"/>
    </xf>
    <xf numFmtId="165" fontId="23" fillId="3" borderId="66" xfId="0" applyNumberFormat="1" applyFont="1" applyFill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165" fontId="4" fillId="0" borderId="58" xfId="0" applyNumberFormat="1" applyFont="1" applyBorder="1" applyAlignment="1">
      <alignment horizontal="right" vertical="center"/>
    </xf>
    <xf numFmtId="0" fontId="4" fillId="0" borderId="68" xfId="0" quotePrefix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65" fontId="4" fillId="0" borderId="69" xfId="0" applyNumberFormat="1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4" fontId="19" fillId="0" borderId="62" xfId="0" applyNumberFormat="1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0" fontId="24" fillId="6" borderId="63" xfId="0" applyFont="1" applyFill="1" applyBorder="1" applyAlignment="1">
      <alignment vertical="center"/>
    </xf>
    <xf numFmtId="165" fontId="4" fillId="7" borderId="40" xfId="0" applyNumberFormat="1" applyFont="1" applyFill="1" applyBorder="1" applyAlignment="1">
      <alignment vertical="center"/>
    </xf>
    <xf numFmtId="165" fontId="4" fillId="7" borderId="56" xfId="0" applyNumberFormat="1" applyFont="1" applyFill="1" applyBorder="1" applyAlignment="1">
      <alignment vertical="center"/>
    </xf>
    <xf numFmtId="0" fontId="4" fillId="0" borderId="63" xfId="0" applyFont="1" applyBorder="1" applyAlignment="1">
      <alignment vertical="center"/>
    </xf>
    <xf numFmtId="4" fontId="4" fillId="8" borderId="71" xfId="0" applyNumberFormat="1" applyFont="1" applyFill="1" applyBorder="1" applyAlignment="1">
      <alignment vertical="center"/>
    </xf>
    <xf numFmtId="165" fontId="4" fillId="9" borderId="60" xfId="0" applyNumberFormat="1" applyFont="1" applyFill="1" applyBorder="1" applyAlignment="1">
      <alignment vertical="center"/>
    </xf>
    <xf numFmtId="0" fontId="4" fillId="9" borderId="60" xfId="0" applyFont="1" applyFill="1" applyBorder="1" applyAlignment="1">
      <alignment vertical="center"/>
    </xf>
    <xf numFmtId="4" fontId="4" fillId="8" borderId="58" xfId="0" applyNumberFormat="1" applyFont="1" applyFill="1" applyBorder="1" applyAlignment="1">
      <alignment vertical="center"/>
    </xf>
    <xf numFmtId="165" fontId="4" fillId="9" borderId="61" xfId="0" applyNumberFormat="1" applyFont="1" applyFill="1" applyBorder="1" applyAlignment="1">
      <alignment vertical="center"/>
    </xf>
    <xf numFmtId="0" fontId="4" fillId="9" borderId="61" xfId="0" applyFont="1" applyFill="1" applyBorder="1" applyAlignment="1">
      <alignment vertical="center"/>
    </xf>
    <xf numFmtId="4" fontId="4" fillId="8" borderId="65" xfId="0" applyNumberFormat="1" applyFont="1" applyFill="1" applyBorder="1" applyAlignment="1">
      <alignment vertical="center"/>
    </xf>
    <xf numFmtId="165" fontId="4" fillId="9" borderId="59" xfId="0" applyNumberFormat="1" applyFont="1" applyFill="1" applyBorder="1" applyAlignment="1">
      <alignment vertical="center"/>
    </xf>
    <xf numFmtId="0" fontId="4" fillId="9" borderId="59" xfId="0" applyFont="1" applyFill="1" applyBorder="1" applyAlignment="1">
      <alignment vertical="center"/>
    </xf>
    <xf numFmtId="0" fontId="21" fillId="10" borderId="62" xfId="0" applyFont="1" applyFill="1" applyBorder="1" applyAlignment="1">
      <alignment horizontal="center" vertical="center"/>
    </xf>
    <xf numFmtId="0" fontId="21" fillId="10" borderId="63" xfId="0" applyFont="1" applyFill="1" applyBorder="1" applyAlignment="1">
      <alignment horizontal="right" vertical="center"/>
    </xf>
    <xf numFmtId="0" fontId="21" fillId="10" borderId="63" xfId="0" applyFont="1" applyFill="1" applyBorder="1" applyAlignment="1">
      <alignment vertical="center"/>
    </xf>
    <xf numFmtId="0" fontId="21" fillId="10" borderId="64" xfId="0" applyFont="1" applyFill="1" applyBorder="1" applyAlignment="1">
      <alignment vertical="center"/>
    </xf>
    <xf numFmtId="0" fontId="19" fillId="0" borderId="0" xfId="0" applyFont="1" applyAlignment="1">
      <alignment vertical="center" textRotation="90"/>
    </xf>
    <xf numFmtId="0" fontId="4" fillId="0" borderId="72" xfId="0" applyFont="1" applyBorder="1" applyAlignment="1">
      <alignment vertical="center"/>
    </xf>
    <xf numFmtId="165" fontId="4" fillId="11" borderId="40" xfId="0" applyNumberFormat="1" applyFont="1" applyFill="1" applyBorder="1" applyAlignment="1">
      <alignment vertical="center"/>
    </xf>
    <xf numFmtId="165" fontId="4" fillId="11" borderId="56" xfId="0" applyNumberFormat="1" applyFont="1" applyFill="1" applyBorder="1" applyAlignment="1">
      <alignment vertical="center"/>
    </xf>
    <xf numFmtId="4" fontId="4" fillId="8" borderId="73" xfId="0" applyNumberFormat="1" applyFont="1" applyFill="1" applyBorder="1" applyAlignment="1">
      <alignment vertical="center"/>
    </xf>
    <xf numFmtId="165" fontId="4" fillId="8" borderId="74" xfId="0" applyNumberFormat="1" applyFont="1" applyFill="1" applyBorder="1" applyAlignment="1">
      <alignment vertical="center"/>
    </xf>
    <xf numFmtId="0" fontId="4" fillId="8" borderId="74" xfId="0" applyFont="1" applyFill="1" applyBorder="1" applyAlignment="1">
      <alignment vertical="center"/>
    </xf>
    <xf numFmtId="4" fontId="4" fillId="0" borderId="65" xfId="0" applyNumberFormat="1" applyFont="1" applyBorder="1" applyAlignment="1">
      <alignment vertical="center"/>
    </xf>
    <xf numFmtId="4" fontId="4" fillId="0" borderId="71" xfId="0" applyNumberFormat="1" applyFont="1" applyBorder="1" applyAlignment="1">
      <alignment vertical="center"/>
    </xf>
    <xf numFmtId="165" fontId="4" fillId="8" borderId="61" xfId="0" applyNumberFormat="1" applyFont="1" applyFill="1" applyBorder="1" applyAlignment="1">
      <alignment vertical="center"/>
    </xf>
    <xf numFmtId="0" fontId="4" fillId="8" borderId="61" xfId="0" applyFont="1" applyFill="1" applyBorder="1" applyAlignment="1">
      <alignment vertical="center"/>
    </xf>
    <xf numFmtId="165" fontId="4" fillId="8" borderId="59" xfId="0" applyNumberFormat="1" applyFont="1" applyFill="1" applyBorder="1" applyAlignment="1">
      <alignment vertical="center"/>
    </xf>
    <xf numFmtId="0" fontId="4" fillId="8" borderId="5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11" fontId="0" fillId="0" borderId="45" xfId="0" applyNumberFormat="1" applyBorder="1" applyAlignment="1">
      <alignment horizontal="right" vertical="center"/>
    </xf>
    <xf numFmtId="165" fontId="6" fillId="0" borderId="46" xfId="0" applyNumberFormat="1" applyFont="1" applyBorder="1" applyAlignment="1">
      <alignment vertical="center"/>
    </xf>
    <xf numFmtId="165" fontId="6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165" fontId="6" fillId="0" borderId="49" xfId="0" applyNumberFormat="1" applyFont="1" applyBorder="1" applyAlignment="1">
      <alignment vertical="center"/>
    </xf>
    <xf numFmtId="165" fontId="6" fillId="0" borderId="50" xfId="0" applyNumberFormat="1" applyFont="1" applyBorder="1" applyAlignment="1">
      <alignment vertical="center"/>
    </xf>
    <xf numFmtId="0" fontId="0" fillId="12" borderId="48" xfId="0" applyFill="1" applyBorder="1" applyAlignment="1">
      <alignment horizontal="right" vertical="center"/>
    </xf>
    <xf numFmtId="0" fontId="6" fillId="12" borderId="49" xfId="0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165" fontId="6" fillId="0" borderId="40" xfId="0" applyNumberFormat="1" applyFont="1" applyBorder="1" applyAlignment="1">
      <alignment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166" fontId="6" fillId="2" borderId="6" xfId="0" applyNumberFormat="1" applyFont="1" applyFill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166" fontId="6" fillId="2" borderId="12" xfId="0" applyNumberFormat="1" applyFont="1" applyFill="1" applyBorder="1" applyAlignment="1" applyProtection="1">
      <alignment horizontal="center" vertic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166" fontId="6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5" xfId="0" applyNumberFormat="1" applyFont="1" applyFill="1" applyBorder="1" applyAlignment="1" applyProtection="1">
      <alignment horizontal="center" vertical="center"/>
      <protection locked="0"/>
    </xf>
    <xf numFmtId="16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/>
      <protection locked="0"/>
    </xf>
    <xf numFmtId="0" fontId="6" fillId="2" borderId="49" xfId="0" applyFont="1" applyFill="1" applyBorder="1" applyAlignment="1" applyProtection="1">
      <alignment horizontal="center"/>
      <protection locked="0"/>
    </xf>
    <xf numFmtId="0" fontId="6" fillId="2" borderId="5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/>
    <xf numFmtId="0" fontId="16" fillId="0" borderId="0" xfId="0" applyFont="1"/>
    <xf numFmtId="0" fontId="5" fillId="4" borderId="41" xfId="0" applyFont="1" applyFill="1" applyBorder="1" applyAlignment="1">
      <alignment horizontal="center" vertical="center" wrapText="1"/>
    </xf>
    <xf numFmtId="0" fontId="29" fillId="0" borderId="0" xfId="0" applyFont="1"/>
    <xf numFmtId="0" fontId="3" fillId="0" borderId="79" xfId="0" applyFont="1" applyBorder="1" applyAlignment="1">
      <alignment horizontal="center" vertical="center"/>
    </xf>
    <xf numFmtId="165" fontId="6" fillId="0" borderId="80" xfId="0" applyNumberFormat="1" applyFont="1" applyBorder="1" applyAlignment="1">
      <alignment vertical="center"/>
    </xf>
    <xf numFmtId="165" fontId="6" fillId="0" borderId="82" xfId="0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165" fontId="6" fillId="0" borderId="83" xfId="0" applyNumberFormat="1" applyFont="1" applyBorder="1" applyAlignment="1">
      <alignment vertical="center"/>
    </xf>
    <xf numFmtId="0" fontId="0" fillId="0" borderId="84" xfId="0" applyBorder="1" applyAlignment="1">
      <alignment horizontal="right" vertical="center"/>
    </xf>
    <xf numFmtId="165" fontId="6" fillId="0" borderId="85" xfId="0" applyNumberFormat="1" applyFont="1" applyBorder="1" applyAlignment="1">
      <alignment vertical="center"/>
    </xf>
    <xf numFmtId="165" fontId="6" fillId="0" borderId="86" xfId="0" applyNumberFormat="1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3" fillId="0" borderId="91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0" fillId="0" borderId="95" xfId="0" applyBorder="1" applyAlignment="1">
      <alignment horizontal="right" vertical="center"/>
    </xf>
    <xf numFmtId="0" fontId="0" fillId="0" borderId="96" xfId="0" applyBorder="1" applyAlignment="1">
      <alignment vertical="center"/>
    </xf>
    <xf numFmtId="0" fontId="5" fillId="4" borderId="97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right" vertical="center"/>
    </xf>
    <xf numFmtId="0" fontId="5" fillId="4" borderId="99" xfId="0" applyFont="1" applyFill="1" applyBorder="1" applyAlignment="1">
      <alignment horizontal="center" vertical="center" wrapText="1"/>
    </xf>
    <xf numFmtId="165" fontId="6" fillId="0" borderId="100" xfId="0" applyNumberFormat="1" applyFont="1" applyBorder="1" applyAlignment="1">
      <alignment vertical="center"/>
    </xf>
    <xf numFmtId="0" fontId="6" fillId="12" borderId="83" xfId="0" applyFont="1" applyFill="1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165" fontId="6" fillId="0" borderId="102" xfId="0" applyNumberFormat="1" applyFont="1" applyBorder="1" applyAlignment="1">
      <alignment vertical="center"/>
    </xf>
    <xf numFmtId="165" fontId="6" fillId="0" borderId="103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4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6" fillId="2" borderId="48" xfId="0" applyFont="1" applyFill="1" applyBorder="1" applyAlignment="1" applyProtection="1">
      <alignment horizontal="center"/>
      <protection locked="0"/>
    </xf>
    <xf numFmtId="0" fontId="6" fillId="2" borderId="49" xfId="0" applyFont="1" applyFill="1" applyBorder="1" applyAlignment="1" applyProtection="1">
      <alignment horizontal="center"/>
      <protection locked="0"/>
    </xf>
    <xf numFmtId="167" fontId="6" fillId="2" borderId="49" xfId="0" applyNumberFormat="1" applyFont="1" applyFill="1" applyBorder="1" applyAlignment="1" applyProtection="1">
      <alignment horizontal="center"/>
      <protection locked="0"/>
    </xf>
    <xf numFmtId="167" fontId="6" fillId="2" borderId="5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51" xfId="0" applyFont="1" applyFill="1" applyBorder="1" applyAlignment="1" applyProtection="1">
      <alignment horizontal="center"/>
      <protection locked="0"/>
    </xf>
    <xf numFmtId="0" fontId="6" fillId="2" borderId="52" xfId="0" applyFont="1" applyFill="1" applyBorder="1" applyAlignment="1" applyProtection="1">
      <alignment horizontal="center"/>
      <protection locked="0"/>
    </xf>
    <xf numFmtId="167" fontId="6" fillId="2" borderId="52" xfId="0" applyNumberFormat="1" applyFont="1" applyFill="1" applyBorder="1" applyAlignment="1" applyProtection="1">
      <alignment horizontal="center"/>
      <protection locked="0"/>
    </xf>
    <xf numFmtId="167" fontId="6" fillId="2" borderId="53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6" fillId="2" borderId="45" xfId="0" applyFont="1" applyFill="1" applyBorder="1" applyAlignment="1" applyProtection="1">
      <alignment horizontal="center"/>
      <protection locked="0"/>
    </xf>
    <xf numFmtId="0" fontId="6" fillId="2" borderId="46" xfId="0" applyFont="1" applyFill="1" applyBorder="1" applyAlignment="1" applyProtection="1">
      <alignment horizontal="center"/>
      <protection locked="0"/>
    </xf>
    <xf numFmtId="167" fontId="6" fillId="2" borderId="46" xfId="0" applyNumberFormat="1" applyFont="1" applyFill="1" applyBorder="1" applyAlignment="1" applyProtection="1">
      <alignment horizontal="center"/>
      <protection locked="0"/>
    </xf>
    <xf numFmtId="167" fontId="6" fillId="2" borderId="47" xfId="0" applyNumberFormat="1" applyFont="1" applyFill="1" applyBorder="1" applyAlignment="1" applyProtection="1">
      <alignment horizontal="center"/>
      <protection locked="0"/>
    </xf>
    <xf numFmtId="0" fontId="3" fillId="0" borderId="4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165" fontId="6" fillId="0" borderId="87" xfId="0" applyNumberFormat="1" applyFont="1" applyBorder="1" applyAlignment="1">
      <alignment horizontal="center" vertical="center"/>
    </xf>
    <xf numFmtId="165" fontId="6" fillId="0" borderId="88" xfId="0" applyNumberFormat="1" applyFont="1" applyBorder="1" applyAlignment="1">
      <alignment horizontal="center" vertical="center"/>
    </xf>
    <xf numFmtId="0" fontId="27" fillId="0" borderId="0" xfId="0" quotePrefix="1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 wrapText="1"/>
    </xf>
    <xf numFmtId="0" fontId="25" fillId="4" borderId="47" xfId="0" applyFont="1" applyFill="1" applyBorder="1" applyAlignment="1">
      <alignment horizontal="center" vertical="center" wrapText="1"/>
    </xf>
    <xf numFmtId="0" fontId="25" fillId="4" borderId="52" xfId="0" applyFont="1" applyFill="1" applyBorder="1" applyAlignment="1">
      <alignment horizontal="center" vertical="center" wrapText="1"/>
    </xf>
    <xf numFmtId="0" fontId="25" fillId="4" borderId="53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76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77" xfId="0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19" fillId="0" borderId="0" xfId="0" applyFont="1" applyAlignment="1">
      <alignment horizontal="center" vertical="center" textRotation="90"/>
    </xf>
    <xf numFmtId="0" fontId="22" fillId="0" borderId="0" xfId="0" applyFont="1" applyAlignment="1">
      <alignment horizontal="center" vertical="center" wrapText="1"/>
    </xf>
  </cellXfs>
  <cellStyles count="1">
    <cellStyle name="Standaard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theme="0" tint="-4.9989318521683403E-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 patternType="solid">
          <bgColor theme="0" tint="-4.9989318521683403E-2"/>
        </patternFill>
      </fill>
    </dxf>
    <dxf>
      <font>
        <color theme="0"/>
      </font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bottom style="hair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  <border>
        <left style="dashDot">
          <color theme="9"/>
        </left>
        <right style="dashDot">
          <color theme="9"/>
        </right>
        <top style="dashDot">
          <color theme="9"/>
        </top>
        <bottom style="dashDot">
          <color theme="9"/>
        </bottom>
        <vertical/>
        <horizontal/>
      </border>
    </dxf>
    <dxf>
      <fill>
        <patternFill>
          <bgColor theme="9" tint="0.79998168889431442"/>
        </patternFill>
      </fill>
      <border>
        <left style="dashDot">
          <color theme="9"/>
        </left>
        <right style="dashDot">
          <color theme="9"/>
        </right>
        <top style="dashDot">
          <color theme="9"/>
        </top>
        <bottom style="dashDot">
          <color theme="9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99"/>
      <color rgb="FFE43137"/>
      <color rgb="FF00ADEF"/>
      <color rgb="FFEE3940"/>
      <color rgb="FF0168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238124</xdr:colOff>
      <xdr:row>1</xdr:row>
      <xdr:rowOff>0</xdr:rowOff>
    </xdr:from>
    <xdr:to>
      <xdr:col>12</xdr:col>
      <xdr:colOff>73464</xdr:colOff>
      <xdr:row>2</xdr:row>
      <xdr:rowOff>14670</xdr:rowOff>
    </xdr:to>
    <xdr:pic>
      <xdr:nvPicPr>
        <xdr:cNvPr id="2" name="Afbeelding 1" descr="ks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00699" y="180975"/>
          <a:ext cx="1787965" cy="90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180975</xdr:rowOff>
    </xdr:from>
    <xdr:to>
      <xdr:col>10</xdr:col>
      <xdr:colOff>511615</xdr:colOff>
      <xdr:row>2</xdr:row>
      <xdr:rowOff>5145</xdr:rowOff>
    </xdr:to>
    <xdr:pic>
      <xdr:nvPicPr>
        <xdr:cNvPr id="2" name="Afbeelding 1" descr="ksj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600575" y="180975"/>
          <a:ext cx="1787965" cy="90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238124</xdr:colOff>
      <xdr:row>1</xdr:row>
      <xdr:rowOff>0</xdr:rowOff>
    </xdr:from>
    <xdr:to>
      <xdr:col>11</xdr:col>
      <xdr:colOff>73464</xdr:colOff>
      <xdr:row>2</xdr:row>
      <xdr:rowOff>14670</xdr:rowOff>
    </xdr:to>
    <xdr:pic>
      <xdr:nvPicPr>
        <xdr:cNvPr id="2" name="Afbeelding 1" descr="ksj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00699" y="190500"/>
          <a:ext cx="1787965" cy="900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ADEF"/>
  </sheetPr>
  <dimension ref="A1:O79"/>
  <sheetViews>
    <sheetView showGridLines="0" showRowColHeaders="0" tabSelected="1" topLeftCell="A46" zoomScaleNormal="100" zoomScaleSheetLayoutView="100" workbookViewId="0">
      <selection activeCell="B57" sqref="B57"/>
    </sheetView>
  </sheetViews>
  <sheetFormatPr defaultColWidth="0" defaultRowHeight="15" zeroHeight="1" x14ac:dyDescent="0.25"/>
  <cols>
    <col min="1" max="1" width="5.7109375" style="7" customWidth="1"/>
    <col min="2" max="2" width="4.7109375" style="7" customWidth="1"/>
    <col min="3" max="3" width="10.7109375" style="7" customWidth="1"/>
    <col min="4" max="4" width="10.85546875" style="7" customWidth="1"/>
    <col min="5" max="8" width="10.7109375" style="7" customWidth="1"/>
    <col min="9" max="9" width="9.140625" style="7" customWidth="1"/>
    <col min="10" max="10" width="9.28515625" style="7" customWidth="1"/>
    <col min="11" max="11" width="10.7109375" style="7" bestFit="1" customWidth="1"/>
    <col min="12" max="12" width="9.28515625" style="7" customWidth="1"/>
    <col min="13" max="13" width="5.7109375" style="7" customWidth="1"/>
    <col min="14" max="15" width="0" style="7" hidden="1" customWidth="1"/>
    <col min="16" max="16384" width="9.140625" style="7" hidden="1"/>
  </cols>
  <sheetData>
    <row r="1" spans="2:12" x14ac:dyDescent="0.25"/>
    <row r="2" spans="2:12" ht="69.95" customHeight="1" x14ac:dyDescent="0.25">
      <c r="B2" s="170" t="s">
        <v>259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2" x14ac:dyDescent="0.25"/>
    <row r="4" spans="2:12" ht="23.25" customHeight="1" x14ac:dyDescent="0.25">
      <c r="B4" s="171" t="s">
        <v>3</v>
      </c>
      <c r="C4" s="171"/>
      <c r="D4" s="171"/>
      <c r="E4" s="171"/>
      <c r="G4" s="6"/>
      <c r="H4" s="13"/>
    </row>
    <row r="5" spans="2:12" x14ac:dyDescent="0.25"/>
    <row r="6" spans="2:12" x14ac:dyDescent="0.25">
      <c r="B6" s="11" t="s">
        <v>102</v>
      </c>
      <c r="C6" s="11"/>
      <c r="D6" s="14"/>
      <c r="E6" s="14"/>
      <c r="H6" s="6"/>
      <c r="I6" s="3" t="str">
        <f>"Datum aanvraag: "</f>
        <v xml:space="preserve">Datum aanvraag: </v>
      </c>
      <c r="J6" s="4"/>
    </row>
    <row r="7" spans="2:12" x14ac:dyDescent="0.25">
      <c r="B7" s="1" t="str">
        <f>"Groepsnummer:  "</f>
        <v xml:space="preserve">Groepsnummer:  </v>
      </c>
      <c r="C7" s="1"/>
      <c r="D7" s="2"/>
      <c r="E7" s="9"/>
      <c r="F7" s="9"/>
      <c r="I7" s="3" t="str">
        <f>"Naam groep: "</f>
        <v xml:space="preserve">Naam groep: </v>
      </c>
      <c r="J7" s="5" t="str">
        <f>_xlfn.IFNA(VLOOKUP(D7,Groepen!A2:B288,2,FALSE),"Vul je groepsnummer in!")</f>
        <v>Vul je groepsnummer in!</v>
      </c>
    </row>
    <row r="8" spans="2:12" x14ac:dyDescent="0.25">
      <c r="B8" s="6"/>
      <c r="C8" s="6"/>
      <c r="D8" s="6"/>
      <c r="E8" s="6"/>
      <c r="F8" s="6"/>
      <c r="G8" s="6"/>
      <c r="H8" s="6"/>
      <c r="J8" s="6"/>
    </row>
    <row r="9" spans="2:12" x14ac:dyDescent="0.25">
      <c r="B9" s="11" t="s">
        <v>101</v>
      </c>
      <c r="C9" s="11"/>
    </row>
    <row r="10" spans="2:12" x14ac:dyDescent="0.25">
      <c r="B10" s="7" t="s">
        <v>1</v>
      </c>
      <c r="D10" s="8"/>
      <c r="E10" s="9"/>
      <c r="F10" s="9"/>
      <c r="I10" s="3" t="str">
        <f>"Naam: "</f>
        <v xml:space="preserve">Naam: </v>
      </c>
      <c r="J10" s="8"/>
      <c r="K10" s="12"/>
      <c r="L10" s="12"/>
    </row>
    <row r="11" spans="2:12" x14ac:dyDescent="0.25">
      <c r="B11" s="7" t="s">
        <v>2</v>
      </c>
      <c r="D11" s="8"/>
      <c r="E11" s="9"/>
      <c r="F11" s="9"/>
      <c r="I11" s="3" t="str">
        <f>"Postcode + gemeente: "</f>
        <v xml:space="preserve">Postcode + gemeente: </v>
      </c>
      <c r="J11" s="8"/>
      <c r="K11" s="12"/>
      <c r="L11" s="12"/>
    </row>
    <row r="12" spans="2:12" x14ac:dyDescent="0.25">
      <c r="B12" s="7" t="s">
        <v>0</v>
      </c>
      <c r="D12" s="10"/>
      <c r="E12" s="9"/>
      <c r="F12" s="9"/>
      <c r="K12" s="6"/>
    </row>
    <row r="13" spans="2:12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2:12" x14ac:dyDescent="0.25">
      <c r="B14" s="11" t="s">
        <v>103</v>
      </c>
      <c r="C14" s="11"/>
      <c r="J14" s="6"/>
      <c r="K14" s="6"/>
    </row>
    <row r="15" spans="2:12" x14ac:dyDescent="0.25">
      <c r="B15" s="7" t="s">
        <v>260</v>
      </c>
      <c r="E15" s="8"/>
      <c r="F15" s="9"/>
      <c r="G15" s="9"/>
      <c r="H15" s="9"/>
      <c r="I15" s="9"/>
      <c r="J15" s="12"/>
      <c r="K15" s="12"/>
      <c r="L15" s="12"/>
    </row>
    <row r="16" spans="2:12" x14ac:dyDescent="0.25">
      <c r="B16" s="7" t="s">
        <v>261</v>
      </c>
      <c r="E16" s="8"/>
      <c r="F16" s="9"/>
      <c r="G16" s="9"/>
      <c r="H16" s="9"/>
      <c r="I16" s="9"/>
      <c r="J16" s="12"/>
      <c r="K16" s="12"/>
      <c r="L16" s="12"/>
    </row>
    <row r="17" spans="2:12" ht="15.75" thickBot="1" x14ac:dyDescent="0.3">
      <c r="J17" s="6"/>
      <c r="K17" s="6"/>
      <c r="L17" s="6"/>
    </row>
    <row r="18" spans="2:12" ht="15.75" thickBot="1" x14ac:dyDescent="0.25">
      <c r="E18" s="18" t="s">
        <v>263</v>
      </c>
      <c r="F18" s="19" t="s">
        <v>264</v>
      </c>
      <c r="G18" s="20" t="s">
        <v>265</v>
      </c>
      <c r="H18" s="21" t="s">
        <v>266</v>
      </c>
    </row>
    <row r="19" spans="2:12" x14ac:dyDescent="0.25">
      <c r="B19" s="7" t="s">
        <v>262</v>
      </c>
      <c r="D19" s="6"/>
      <c r="E19" s="129"/>
      <c r="F19" s="130"/>
      <c r="G19" s="131"/>
      <c r="H19" s="132"/>
    </row>
    <row r="20" spans="2:12" ht="15" customHeight="1" thickBot="1" x14ac:dyDescent="0.3">
      <c r="B20" s="7" t="s">
        <v>267</v>
      </c>
      <c r="E20" s="133"/>
      <c r="F20" s="134"/>
      <c r="G20" s="135"/>
      <c r="H20" s="136"/>
      <c r="I20" s="13" t="str">
        <f>"   (max. 5 dagen voor en 2 dagen na fuifperiode)"</f>
        <v xml:space="preserve">   (max. 5 dagen voor en 2 dagen na fuifperiode)</v>
      </c>
    </row>
    <row r="21" spans="2:12" x14ac:dyDescent="0.25"/>
    <row r="22" spans="2:12" ht="15" customHeight="1" x14ac:dyDescent="0.25">
      <c r="B22" s="37" t="s">
        <v>268</v>
      </c>
      <c r="C22" s="22"/>
      <c r="I22" s="172" t="s">
        <v>380</v>
      </c>
      <c r="J22" s="172"/>
      <c r="K22" s="172"/>
      <c r="L22" s="172"/>
    </row>
    <row r="23" spans="2:12" ht="8.1" customHeight="1" thickBot="1" x14ac:dyDescent="0.3">
      <c r="B23" s="22"/>
      <c r="C23" s="22"/>
      <c r="I23" s="172"/>
      <c r="J23" s="172"/>
      <c r="K23" s="172"/>
      <c r="L23" s="172"/>
    </row>
    <row r="24" spans="2:12" x14ac:dyDescent="0.25">
      <c r="B24" s="125"/>
      <c r="C24" s="23" t="s">
        <v>269</v>
      </c>
      <c r="E24" s="7" t="str">
        <f>IF(B24="x","Naam vzw:","")</f>
        <v/>
      </c>
      <c r="F24" s="143"/>
      <c r="I24" s="172"/>
      <c r="J24" s="172"/>
      <c r="K24" s="172"/>
      <c r="L24" s="172"/>
    </row>
    <row r="25" spans="2:12" ht="15.75" thickBot="1" x14ac:dyDescent="0.3">
      <c r="B25" s="126"/>
      <c r="C25" s="24" t="s">
        <v>270</v>
      </c>
    </row>
    <row r="26" spans="2:12" x14ac:dyDescent="0.25"/>
    <row r="27" spans="2:12" x14ac:dyDescent="0.25">
      <c r="B27" s="11" t="s">
        <v>271</v>
      </c>
    </row>
    <row r="28" spans="2:12" x14ac:dyDescent="0.25">
      <c r="B28" s="37" t="s">
        <v>272</v>
      </c>
    </row>
    <row r="29" spans="2:12" ht="8.1" customHeight="1" thickBot="1" x14ac:dyDescent="0.3"/>
    <row r="30" spans="2:12" x14ac:dyDescent="0.25">
      <c r="B30" s="125"/>
      <c r="C30" s="25" t="s">
        <v>269</v>
      </c>
      <c r="D30" s="34"/>
      <c r="E30" s="26" t="s">
        <v>274</v>
      </c>
      <c r="F30" s="26"/>
      <c r="G30" s="26"/>
      <c r="H30" s="26"/>
      <c r="I30" s="26"/>
      <c r="J30" s="26"/>
      <c r="K30" s="26"/>
      <c r="L30" s="27"/>
    </row>
    <row r="31" spans="2:12" x14ac:dyDescent="0.25">
      <c r="B31" s="127"/>
      <c r="C31" s="28" t="s">
        <v>270</v>
      </c>
      <c r="D31" s="35"/>
      <c r="E31" s="29" t="s">
        <v>275</v>
      </c>
      <c r="F31" s="29"/>
      <c r="G31" s="29"/>
      <c r="H31" s="29"/>
      <c r="I31" s="29"/>
      <c r="J31" s="29"/>
      <c r="K31" s="29"/>
      <c r="L31" s="30"/>
    </row>
    <row r="32" spans="2:12" ht="15.75" thickBot="1" x14ac:dyDescent="0.3">
      <c r="B32" s="126"/>
      <c r="C32" s="31" t="s">
        <v>276</v>
      </c>
      <c r="D32" s="36"/>
      <c r="E32" s="32" t="s">
        <v>286</v>
      </c>
      <c r="F32" s="32"/>
      <c r="G32" s="32"/>
      <c r="H32" s="32"/>
      <c r="I32" s="32"/>
      <c r="J32" s="32"/>
      <c r="K32" s="32"/>
      <c r="L32" s="33"/>
    </row>
    <row r="33" spans="2:12" ht="16.5" customHeight="1" x14ac:dyDescent="0.25"/>
    <row r="34" spans="2:12" x14ac:dyDescent="0.25">
      <c r="B34" s="37" t="s">
        <v>273</v>
      </c>
    </row>
    <row r="35" spans="2:12" ht="8.1" customHeight="1" thickBot="1" x14ac:dyDescent="0.3">
      <c r="B35" s="22"/>
    </row>
    <row r="36" spans="2:12" ht="30.75" customHeight="1" x14ac:dyDescent="0.25">
      <c r="B36" s="125"/>
      <c r="C36" s="25" t="s">
        <v>269</v>
      </c>
      <c r="D36" s="34"/>
      <c r="E36" s="180" t="s">
        <v>277</v>
      </c>
      <c r="F36" s="181"/>
      <c r="G36" s="181"/>
      <c r="H36" s="181"/>
      <c r="I36" s="181"/>
      <c r="J36" s="181"/>
      <c r="K36" s="181"/>
      <c r="L36" s="182"/>
    </row>
    <row r="37" spans="2:12" ht="15.75" thickBot="1" x14ac:dyDescent="0.3">
      <c r="B37" s="128"/>
      <c r="C37" s="31" t="s">
        <v>270</v>
      </c>
      <c r="D37" s="36"/>
      <c r="E37" s="32" t="s">
        <v>278</v>
      </c>
      <c r="F37" s="32"/>
      <c r="G37" s="32"/>
      <c r="H37" s="32"/>
      <c r="I37" s="32"/>
      <c r="J37" s="32"/>
      <c r="K37" s="32"/>
      <c r="L37" s="33"/>
    </row>
    <row r="38" spans="2:12" x14ac:dyDescent="0.25">
      <c r="B38" s="15"/>
      <c r="C38" s="15"/>
      <c r="D38" s="191"/>
      <c r="E38" s="191"/>
      <c r="F38" s="191"/>
      <c r="G38" s="191"/>
      <c r="H38" s="191"/>
      <c r="I38" s="191"/>
      <c r="J38" s="191"/>
      <c r="K38" s="191"/>
      <c r="L38" s="15"/>
    </row>
    <row r="39" spans="2:12" x14ac:dyDescent="0.25">
      <c r="B39" s="11" t="s">
        <v>279</v>
      </c>
      <c r="C39" s="15"/>
      <c r="D39" s="16"/>
      <c r="E39" s="16"/>
      <c r="F39" s="16"/>
      <c r="G39" s="16"/>
      <c r="H39" s="16"/>
      <c r="I39" s="16"/>
      <c r="J39" s="16"/>
      <c r="K39" s="16"/>
      <c r="L39" s="15"/>
    </row>
    <row r="40" spans="2:12" x14ac:dyDescent="0.25">
      <c r="B40" s="37" t="s">
        <v>280</v>
      </c>
      <c r="C40" s="15"/>
      <c r="D40" s="16"/>
      <c r="E40" s="16"/>
      <c r="F40" s="16"/>
      <c r="G40" s="16"/>
      <c r="H40" s="16"/>
      <c r="I40" s="16"/>
      <c r="J40" s="16"/>
      <c r="K40" s="16"/>
      <c r="L40" s="15"/>
    </row>
    <row r="41" spans="2:12" ht="8.1" customHeight="1" thickBot="1" x14ac:dyDescent="0.3">
      <c r="B41" s="11"/>
      <c r="C41" s="15"/>
      <c r="D41" s="16"/>
      <c r="E41" s="16"/>
      <c r="F41" s="16"/>
      <c r="G41" s="16"/>
      <c r="H41" s="16"/>
      <c r="I41" s="16"/>
      <c r="J41" s="16"/>
      <c r="K41" s="16"/>
      <c r="L41" s="15"/>
    </row>
    <row r="42" spans="2:12" x14ac:dyDescent="0.25">
      <c r="B42" s="125"/>
      <c r="C42" s="183" t="s">
        <v>281</v>
      </c>
      <c r="D42" s="184"/>
      <c r="E42" s="185"/>
      <c r="F42" s="16"/>
      <c r="G42" s="16"/>
      <c r="H42" s="16"/>
      <c r="I42" s="16"/>
      <c r="J42" s="16"/>
      <c r="K42" s="16"/>
      <c r="L42" s="15"/>
    </row>
    <row r="43" spans="2:12" ht="15.75" thickBot="1" x14ac:dyDescent="0.3">
      <c r="B43" s="126"/>
      <c r="C43" s="186" t="s">
        <v>282</v>
      </c>
      <c r="D43" s="187"/>
      <c r="E43" s="188"/>
      <c r="F43" s="16"/>
      <c r="G43" s="16"/>
      <c r="H43" s="16"/>
      <c r="I43" s="16"/>
      <c r="J43" s="16"/>
      <c r="K43" s="16"/>
      <c r="L43" s="15"/>
    </row>
    <row r="44" spans="2:12" x14ac:dyDescent="0.25">
      <c r="B44" s="11"/>
      <c r="C44" s="15"/>
      <c r="D44" s="16"/>
      <c r="E44" s="16"/>
      <c r="F44" s="16"/>
      <c r="G44" s="16"/>
      <c r="H44" s="16"/>
      <c r="I44" s="16"/>
      <c r="J44" s="16"/>
      <c r="K44" s="16"/>
      <c r="L44" s="15"/>
    </row>
    <row r="45" spans="2:12" ht="93" customHeight="1" x14ac:dyDescent="0.25">
      <c r="B45" s="174" t="s">
        <v>416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6"/>
    </row>
    <row r="46" spans="2:12" s="38" customFormat="1" ht="212.25" customHeight="1" x14ac:dyDescent="0.25">
      <c r="B46" s="177" t="s">
        <v>386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9"/>
    </row>
    <row r="47" spans="2:12" x14ac:dyDescent="0.25">
      <c r="B47" s="11"/>
      <c r="C47" s="15"/>
      <c r="D47" s="16"/>
      <c r="E47" s="16"/>
      <c r="F47" s="16"/>
      <c r="G47" s="16"/>
      <c r="H47" s="16"/>
      <c r="I47" s="16"/>
      <c r="J47" s="16"/>
      <c r="K47" s="16"/>
      <c r="L47" s="15"/>
    </row>
    <row r="48" spans="2:12" x14ac:dyDescent="0.25">
      <c r="B48" s="11" t="s">
        <v>284</v>
      </c>
      <c r="C48" s="15"/>
      <c r="D48" s="16"/>
      <c r="E48" s="16"/>
      <c r="F48" s="16"/>
      <c r="G48" s="16"/>
      <c r="H48" s="16"/>
      <c r="I48" s="16"/>
      <c r="J48" s="16"/>
      <c r="K48" s="16"/>
      <c r="L48" s="15"/>
    </row>
    <row r="49" spans="2:12" x14ac:dyDescent="0.25">
      <c r="B49" s="37" t="s">
        <v>285</v>
      </c>
      <c r="C49" s="15"/>
      <c r="D49" s="16"/>
      <c r="E49" s="16"/>
      <c r="F49" s="16"/>
      <c r="G49" s="16"/>
      <c r="H49" s="16"/>
      <c r="I49" s="16"/>
      <c r="J49" s="16"/>
      <c r="K49" s="16"/>
      <c r="L49" s="15"/>
    </row>
    <row r="50" spans="2:12" ht="8.1" customHeight="1" thickBot="1" x14ac:dyDescent="0.3">
      <c r="B50" s="11"/>
      <c r="C50" s="15"/>
      <c r="D50" s="16"/>
      <c r="E50" s="16"/>
      <c r="F50" s="16"/>
      <c r="G50" s="16"/>
      <c r="H50" s="16"/>
      <c r="I50" s="16"/>
      <c r="J50" s="16"/>
      <c r="K50" s="16"/>
      <c r="L50" s="15"/>
    </row>
    <row r="51" spans="2:12" ht="30.75" customHeight="1" x14ac:dyDescent="0.25">
      <c r="B51" s="125"/>
      <c r="C51" s="25" t="s">
        <v>269</v>
      </c>
      <c r="D51" s="34"/>
      <c r="E51" s="180" t="s">
        <v>415</v>
      </c>
      <c r="F51" s="181"/>
      <c r="G51" s="181"/>
      <c r="H51" s="181"/>
      <c r="I51" s="181"/>
      <c r="J51" s="181"/>
      <c r="K51" s="181"/>
      <c r="L51" s="182"/>
    </row>
    <row r="52" spans="2:12" ht="15.75" thickBot="1" x14ac:dyDescent="0.3">
      <c r="B52" s="128"/>
      <c r="C52" s="31" t="s">
        <v>270</v>
      </c>
      <c r="D52" s="36"/>
      <c r="E52" s="32" t="s">
        <v>287</v>
      </c>
      <c r="F52" s="32"/>
      <c r="G52" s="32"/>
      <c r="H52" s="32"/>
      <c r="I52" s="32"/>
      <c r="J52" s="32"/>
      <c r="K52" s="32"/>
      <c r="L52" s="33"/>
    </row>
    <row r="53" spans="2:12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2:12" x14ac:dyDescent="0.25">
      <c r="B54" s="144" t="s">
        <v>382</v>
      </c>
      <c r="C54" s="15"/>
      <c r="D54" s="16"/>
      <c r="E54" s="16"/>
      <c r="F54" s="16"/>
      <c r="G54" s="16"/>
      <c r="H54" s="16"/>
      <c r="I54" s="16"/>
      <c r="J54" s="16"/>
      <c r="K54" s="16"/>
      <c r="L54" s="15"/>
    </row>
    <row r="55" spans="2:12" x14ac:dyDescent="0.25">
      <c r="B55" s="145" t="s">
        <v>417</v>
      </c>
      <c r="C55" s="15"/>
      <c r="D55" s="16"/>
      <c r="E55" s="16"/>
      <c r="F55" s="16"/>
      <c r="G55" s="16"/>
      <c r="H55" s="16"/>
      <c r="I55" s="16"/>
      <c r="J55" s="16"/>
      <c r="K55" s="16"/>
      <c r="L55" s="15"/>
    </row>
    <row r="56" spans="2:12" ht="8.1" customHeight="1" thickBot="1" x14ac:dyDescent="0.3">
      <c r="B56" s="11"/>
      <c r="C56" s="15"/>
      <c r="D56" s="16"/>
      <c r="E56" s="16"/>
      <c r="F56" s="16"/>
      <c r="G56" s="16"/>
      <c r="H56" s="16"/>
      <c r="I56" s="16"/>
      <c r="J56" s="16"/>
      <c r="K56" s="16"/>
      <c r="L56" s="15"/>
    </row>
    <row r="57" spans="2:12" x14ac:dyDescent="0.25">
      <c r="B57" s="125"/>
      <c r="C57" s="25" t="s">
        <v>269</v>
      </c>
      <c r="D57" s="34"/>
      <c r="E57" s="180" t="s">
        <v>384</v>
      </c>
      <c r="F57" s="181"/>
      <c r="G57" s="181"/>
      <c r="H57" s="181"/>
      <c r="I57" s="181"/>
      <c r="J57" s="181"/>
      <c r="K57" s="181"/>
      <c r="L57" s="182"/>
    </row>
    <row r="58" spans="2:12" ht="15.75" thickBot="1" x14ac:dyDescent="0.3">
      <c r="B58" s="128"/>
      <c r="C58" s="31" t="s">
        <v>270</v>
      </c>
      <c r="D58" s="36"/>
      <c r="E58" s="32" t="s">
        <v>383</v>
      </c>
      <c r="F58" s="32"/>
      <c r="G58" s="32"/>
      <c r="H58" s="32"/>
      <c r="I58" s="32"/>
      <c r="J58" s="32"/>
      <c r="K58" s="32"/>
      <c r="L58" s="33"/>
    </row>
    <row r="59" spans="2:12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2:12" ht="15.75" thickBot="1" x14ac:dyDescent="0.3">
      <c r="B60" s="11" t="s">
        <v>289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2:12" x14ac:dyDescent="0.25">
      <c r="B61" s="140" t="s">
        <v>290</v>
      </c>
      <c r="C61" s="140"/>
      <c r="D61" s="41">
        <f>IF(B36="x",73.41,0)</f>
        <v>0</v>
      </c>
    </row>
    <row r="62" spans="2:12" x14ac:dyDescent="0.25">
      <c r="B62" s="140" t="s">
        <v>283</v>
      </c>
      <c r="C62" s="140"/>
      <c r="D62" s="39">
        <f>IF(B43="x",82.04,0)</f>
        <v>0</v>
      </c>
    </row>
    <row r="63" spans="2:12" x14ac:dyDescent="0.25">
      <c r="B63" s="140" t="s">
        <v>291</v>
      </c>
      <c r="C63" s="140"/>
      <c r="D63" s="40">
        <f>IF('Alle risico''s'!H37=0,0,'Alle risico''s'!H38)</f>
        <v>0</v>
      </c>
    </row>
    <row r="64" spans="2:12" ht="15.75" thickBot="1" x14ac:dyDescent="0.3">
      <c r="B64" s="140" t="s">
        <v>385</v>
      </c>
      <c r="C64" s="140"/>
      <c r="D64" s="40">
        <f>IF(B57="x",71.77,0)</f>
        <v>0</v>
      </c>
    </row>
    <row r="65" spans="2:13" ht="15.75" thickBot="1" x14ac:dyDescent="0.3">
      <c r="B65" s="141" t="s">
        <v>292</v>
      </c>
      <c r="D65" s="46">
        <f>SUM(D61:D64)</f>
        <v>0</v>
      </c>
    </row>
    <row r="66" spans="2:13" x14ac:dyDescent="0.25"/>
    <row r="67" spans="2:13" x14ac:dyDescent="0.25"/>
    <row r="68" spans="2:13" x14ac:dyDescent="0.25">
      <c r="B68" s="7" t="s">
        <v>288</v>
      </c>
    </row>
    <row r="69" spans="2:13" x14ac:dyDescent="0.25">
      <c r="B69" s="189"/>
      <c r="C69" s="189"/>
      <c r="D69" s="190"/>
      <c r="E69" s="190"/>
      <c r="F69" s="190"/>
      <c r="G69" s="190"/>
      <c r="H69" s="190"/>
      <c r="I69" s="190"/>
      <c r="J69" s="190"/>
      <c r="K69" s="190"/>
      <c r="L69" s="190"/>
    </row>
    <row r="70" spans="2:13" x14ac:dyDescent="0.25"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</row>
    <row r="71" spans="2:13" x14ac:dyDescent="0.25"/>
    <row r="72" spans="2:13" x14ac:dyDescent="0.25">
      <c r="B72" s="7" t="s">
        <v>413</v>
      </c>
    </row>
    <row r="73" spans="2:13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2:13" hidden="1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2:13" hidden="1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2:13" hidden="1" x14ac:dyDescent="0.25">
      <c r="B76" s="6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2:13" hidden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2:13" hidden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2:13" x14ac:dyDescent="0.25"/>
  </sheetData>
  <sheetProtection algorithmName="SHA-512" hashValue="Kiqa350/4gYrJKizmrRiWI+B7U9pNuPQQpgAmTpwqDpNfrnNXs6+Vwn0z2RDZ+a50z9XD4Ay2Ln2L+c/YGqTHA==" saltValue="0beqYDRkuG1HHAoZA/FFaQ==" spinCount="100000" sheet="1" objects="1" scenarios="1" selectLockedCells="1"/>
  <mergeCells count="13">
    <mergeCell ref="B2:K2"/>
    <mergeCell ref="B4:E4"/>
    <mergeCell ref="I22:L24"/>
    <mergeCell ref="C76:M76"/>
    <mergeCell ref="B45:L45"/>
    <mergeCell ref="B46:L46"/>
    <mergeCell ref="E51:L51"/>
    <mergeCell ref="E36:L36"/>
    <mergeCell ref="C42:E42"/>
    <mergeCell ref="C43:E43"/>
    <mergeCell ref="B69:L70"/>
    <mergeCell ref="D38:K38"/>
    <mergeCell ref="E57:L57"/>
  </mergeCells>
  <conditionalFormatting sqref="B38 C38:E41 F38:K44 C44:E44 C47:K50 B59 C59:C60">
    <cfRule type="containsText" dxfId="16" priority="11" operator="containsText" text="Je hebt">
      <formula>NOT(ISERROR(SEARCH("Je hebt",B38)))</formula>
    </cfRule>
  </conditionalFormatting>
  <conditionalFormatting sqref="B53:C53">
    <cfRule type="containsText" dxfId="15" priority="2" operator="containsText" text="Je hebt">
      <formula>NOT(ISERROR(SEARCH("Je hebt",B53)))</formula>
    </cfRule>
  </conditionalFormatting>
  <conditionalFormatting sqref="B45:L45">
    <cfRule type="expression" dxfId="14" priority="7">
      <formula>$B$42="x"</formula>
    </cfRule>
  </conditionalFormatting>
  <conditionalFormatting sqref="B46:L46">
    <cfRule type="expression" dxfId="13" priority="5">
      <formula>$B$43="x"</formula>
    </cfRule>
  </conditionalFormatting>
  <conditionalFormatting sqref="C54:K56">
    <cfRule type="containsText" dxfId="12" priority="3" operator="containsText" text="Je hebt">
      <formula>NOT(ISERROR(SEARCH("Je hebt",C54)))</formula>
    </cfRule>
  </conditionalFormatting>
  <conditionalFormatting sqref="F24">
    <cfRule type="expression" dxfId="11" priority="9">
      <formula>$E$24="Naam vzw:"</formula>
    </cfRule>
  </conditionalFormatting>
  <conditionalFormatting sqref="G24:H24">
    <cfRule type="expression" dxfId="10" priority="8">
      <formula>$E$24="Naam vzw:"</formula>
    </cfRule>
  </conditionalFormatting>
  <conditionalFormatting sqref="J7">
    <cfRule type="containsText" dxfId="9" priority="1" operator="containsText" text="Vul je">
      <formula>NOT(ISERROR(SEARCH("Vul je",J7)))</formula>
    </cfRule>
    <cfRule type="containsErrors" dxfId="8" priority="4">
      <formula>ISERROR(J7)</formula>
    </cfRule>
  </conditionalFormatting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272"/>
  <sheetViews>
    <sheetView workbookViewId="0">
      <selection activeCell="A2" sqref="A2:B272"/>
    </sheetView>
  </sheetViews>
  <sheetFormatPr defaultColWidth="98.7109375" defaultRowHeight="15" x14ac:dyDescent="0.25"/>
  <cols>
    <col min="1" max="1" width="5" bestFit="1" customWidth="1"/>
    <col min="2" max="2" width="44.140625" bestFit="1" customWidth="1"/>
  </cols>
  <sheetData>
    <row r="1" spans="1:2" ht="15.75" thickBot="1" x14ac:dyDescent="0.3">
      <c r="A1" s="17" t="s">
        <v>258</v>
      </c>
      <c r="B1" s="17" t="s">
        <v>4</v>
      </c>
    </row>
    <row r="2" spans="1:2" ht="15.75" thickTop="1" x14ac:dyDescent="0.25">
      <c r="A2" s="147">
        <v>1000</v>
      </c>
      <c r="B2" s="147" t="s">
        <v>104</v>
      </c>
    </row>
    <row r="3" spans="1:2" x14ac:dyDescent="0.25">
      <c r="A3" s="147">
        <v>1005</v>
      </c>
      <c r="B3" s="147" t="s">
        <v>5</v>
      </c>
    </row>
    <row r="4" spans="1:2" x14ac:dyDescent="0.25">
      <c r="A4" s="147">
        <v>1007</v>
      </c>
      <c r="B4" s="147" t="s">
        <v>105</v>
      </c>
    </row>
    <row r="5" spans="1:2" x14ac:dyDescent="0.25">
      <c r="A5" s="147">
        <v>1010</v>
      </c>
      <c r="B5" s="147" t="s">
        <v>106</v>
      </c>
    </row>
    <row r="6" spans="1:2" x14ac:dyDescent="0.25">
      <c r="A6" s="147">
        <v>1011</v>
      </c>
      <c r="B6" s="147" t="s">
        <v>107</v>
      </c>
    </row>
    <row r="7" spans="1:2" x14ac:dyDescent="0.25">
      <c r="A7" s="147">
        <v>1012</v>
      </c>
      <c r="B7" s="147" t="s">
        <v>108</v>
      </c>
    </row>
    <row r="8" spans="1:2" x14ac:dyDescent="0.25">
      <c r="A8" s="147">
        <v>1013</v>
      </c>
      <c r="B8" s="147" t="s">
        <v>6</v>
      </c>
    </row>
    <row r="9" spans="1:2" x14ac:dyDescent="0.25">
      <c r="A9" s="147">
        <v>1015</v>
      </c>
      <c r="B9" s="147" t="s">
        <v>7</v>
      </c>
    </row>
    <row r="10" spans="1:2" x14ac:dyDescent="0.25">
      <c r="A10" s="147">
        <v>1018</v>
      </c>
      <c r="B10" s="147" t="s">
        <v>109</v>
      </c>
    </row>
    <row r="11" spans="1:2" x14ac:dyDescent="0.25">
      <c r="A11" s="147">
        <v>1021</v>
      </c>
      <c r="B11" s="147" t="s">
        <v>8</v>
      </c>
    </row>
    <row r="12" spans="1:2" x14ac:dyDescent="0.25">
      <c r="A12" s="147">
        <v>1022</v>
      </c>
      <c r="B12" s="147" t="s">
        <v>9</v>
      </c>
    </row>
    <row r="13" spans="1:2" x14ac:dyDescent="0.25">
      <c r="A13" s="147">
        <v>1023</v>
      </c>
      <c r="B13" s="147" t="s">
        <v>110</v>
      </c>
    </row>
    <row r="14" spans="1:2" x14ac:dyDescent="0.25">
      <c r="A14" s="147">
        <v>1024</v>
      </c>
      <c r="B14" s="147" t="s">
        <v>111</v>
      </c>
    </row>
    <row r="15" spans="1:2" x14ac:dyDescent="0.25">
      <c r="A15" s="147">
        <v>1025</v>
      </c>
      <c r="B15" s="147" t="s">
        <v>112</v>
      </c>
    </row>
    <row r="16" spans="1:2" x14ac:dyDescent="0.25">
      <c r="A16" s="147">
        <v>1026</v>
      </c>
      <c r="B16" s="147" t="s">
        <v>10</v>
      </c>
    </row>
    <row r="17" spans="1:2" x14ac:dyDescent="0.25">
      <c r="A17" s="147">
        <v>1027</v>
      </c>
      <c r="B17" s="147" t="s">
        <v>113</v>
      </c>
    </row>
    <row r="18" spans="1:2" x14ac:dyDescent="0.25">
      <c r="A18" s="147">
        <v>1028</v>
      </c>
      <c r="B18" s="147" t="s">
        <v>114</v>
      </c>
    </row>
    <row r="19" spans="1:2" x14ac:dyDescent="0.25">
      <c r="A19" s="147">
        <v>1029</v>
      </c>
      <c r="B19" s="147" t="s">
        <v>115</v>
      </c>
    </row>
    <row r="20" spans="1:2" x14ac:dyDescent="0.25">
      <c r="A20" s="147">
        <v>1030</v>
      </c>
      <c r="B20" s="147" t="s">
        <v>116</v>
      </c>
    </row>
    <row r="21" spans="1:2" x14ac:dyDescent="0.25">
      <c r="A21" s="147">
        <v>1032</v>
      </c>
      <c r="B21" s="147" t="s">
        <v>117</v>
      </c>
    </row>
    <row r="22" spans="1:2" x14ac:dyDescent="0.25">
      <c r="A22" s="147">
        <v>1034</v>
      </c>
      <c r="B22" s="147" t="s">
        <v>118</v>
      </c>
    </row>
    <row r="23" spans="1:2" x14ac:dyDescent="0.25">
      <c r="A23" s="147">
        <v>1035</v>
      </c>
      <c r="B23" s="147" t="s">
        <v>119</v>
      </c>
    </row>
    <row r="24" spans="1:2" x14ac:dyDescent="0.25">
      <c r="A24" s="147">
        <v>1036</v>
      </c>
      <c r="B24" s="147" t="s">
        <v>248</v>
      </c>
    </row>
    <row r="25" spans="1:2" x14ac:dyDescent="0.25">
      <c r="A25" s="147">
        <v>1037</v>
      </c>
      <c r="B25" s="147" t="s">
        <v>120</v>
      </c>
    </row>
    <row r="26" spans="1:2" x14ac:dyDescent="0.25">
      <c r="A26" s="147">
        <v>1043</v>
      </c>
      <c r="B26" s="147" t="s">
        <v>121</v>
      </c>
    </row>
    <row r="27" spans="1:2" x14ac:dyDescent="0.25">
      <c r="A27" s="147">
        <v>1045</v>
      </c>
      <c r="B27" s="147" t="s">
        <v>11</v>
      </c>
    </row>
    <row r="28" spans="1:2" x14ac:dyDescent="0.25">
      <c r="A28" s="147">
        <v>1048</v>
      </c>
      <c r="B28" s="147" t="s">
        <v>122</v>
      </c>
    </row>
    <row r="29" spans="1:2" x14ac:dyDescent="0.25">
      <c r="A29" s="147">
        <v>1051</v>
      </c>
      <c r="B29" s="147" t="s">
        <v>123</v>
      </c>
    </row>
    <row r="30" spans="1:2" x14ac:dyDescent="0.25">
      <c r="A30" s="147">
        <v>1052</v>
      </c>
      <c r="B30" s="147" t="s">
        <v>124</v>
      </c>
    </row>
    <row r="31" spans="1:2" x14ac:dyDescent="0.25">
      <c r="A31" s="147">
        <v>1053</v>
      </c>
      <c r="B31" s="147" t="s">
        <v>12</v>
      </c>
    </row>
    <row r="32" spans="1:2" x14ac:dyDescent="0.25">
      <c r="A32" s="147">
        <v>1055</v>
      </c>
      <c r="B32" s="147" t="s">
        <v>125</v>
      </c>
    </row>
    <row r="33" spans="1:2" x14ac:dyDescent="0.25">
      <c r="A33" s="147">
        <v>1057</v>
      </c>
      <c r="B33" s="147" t="s">
        <v>126</v>
      </c>
    </row>
    <row r="34" spans="1:2" x14ac:dyDescent="0.25">
      <c r="A34" s="147">
        <v>1064</v>
      </c>
      <c r="B34" s="147" t="s">
        <v>127</v>
      </c>
    </row>
    <row r="35" spans="1:2" x14ac:dyDescent="0.25">
      <c r="A35" s="147">
        <v>1065</v>
      </c>
      <c r="B35" s="147" t="s">
        <v>13</v>
      </c>
    </row>
    <row r="36" spans="1:2" x14ac:dyDescent="0.25">
      <c r="A36" s="147">
        <v>1066</v>
      </c>
      <c r="B36" s="147" t="s">
        <v>387</v>
      </c>
    </row>
    <row r="37" spans="1:2" x14ac:dyDescent="0.25">
      <c r="A37" s="147">
        <v>1067</v>
      </c>
      <c r="B37" s="147" t="s">
        <v>128</v>
      </c>
    </row>
    <row r="38" spans="1:2" x14ac:dyDescent="0.25">
      <c r="A38" s="147">
        <v>2000</v>
      </c>
      <c r="B38" s="147" t="s">
        <v>129</v>
      </c>
    </row>
    <row r="39" spans="1:2" x14ac:dyDescent="0.25">
      <c r="A39" s="147">
        <v>2001</v>
      </c>
      <c r="B39" s="147" t="s">
        <v>14</v>
      </c>
    </row>
    <row r="40" spans="1:2" x14ac:dyDescent="0.25">
      <c r="A40" s="147">
        <v>2003</v>
      </c>
      <c r="B40" s="147" t="s">
        <v>15</v>
      </c>
    </row>
    <row r="41" spans="1:2" x14ac:dyDescent="0.25">
      <c r="A41" s="147">
        <v>2004</v>
      </c>
      <c r="B41" s="147" t="s">
        <v>130</v>
      </c>
    </row>
    <row r="42" spans="1:2" x14ac:dyDescent="0.25">
      <c r="A42" s="147">
        <v>2006</v>
      </c>
      <c r="B42" s="147" t="s">
        <v>131</v>
      </c>
    </row>
    <row r="43" spans="1:2" x14ac:dyDescent="0.25">
      <c r="A43" s="147">
        <v>2008</v>
      </c>
      <c r="B43" s="147" t="s">
        <v>132</v>
      </c>
    </row>
    <row r="44" spans="1:2" x14ac:dyDescent="0.25">
      <c r="A44" s="147">
        <v>2010</v>
      </c>
      <c r="B44" s="147" t="s">
        <v>133</v>
      </c>
    </row>
    <row r="45" spans="1:2" x14ac:dyDescent="0.25">
      <c r="A45" s="147">
        <v>2011</v>
      </c>
      <c r="B45" s="147" t="s">
        <v>134</v>
      </c>
    </row>
    <row r="46" spans="1:2" x14ac:dyDescent="0.25">
      <c r="A46" s="147">
        <v>2014</v>
      </c>
      <c r="B46" s="147" t="s">
        <v>135</v>
      </c>
    </row>
    <row r="47" spans="1:2" x14ac:dyDescent="0.25">
      <c r="A47" s="147">
        <v>2016</v>
      </c>
      <c r="B47" s="147" t="s">
        <v>16</v>
      </c>
    </row>
    <row r="48" spans="1:2" x14ac:dyDescent="0.25">
      <c r="A48" s="147">
        <v>2020</v>
      </c>
      <c r="B48" s="147" t="s">
        <v>17</v>
      </c>
    </row>
    <row r="49" spans="1:2" x14ac:dyDescent="0.25">
      <c r="A49" s="147">
        <v>2021</v>
      </c>
      <c r="B49" s="147" t="s">
        <v>136</v>
      </c>
    </row>
    <row r="50" spans="1:2" x14ac:dyDescent="0.25">
      <c r="A50" s="147">
        <v>2022</v>
      </c>
      <c r="B50" s="147" t="s">
        <v>137</v>
      </c>
    </row>
    <row r="51" spans="1:2" x14ac:dyDescent="0.25">
      <c r="A51" s="147">
        <v>2023</v>
      </c>
      <c r="B51" s="147" t="s">
        <v>138</v>
      </c>
    </row>
    <row r="52" spans="1:2" x14ac:dyDescent="0.25">
      <c r="A52" s="147">
        <v>2030</v>
      </c>
      <c r="B52" s="147" t="s">
        <v>18</v>
      </c>
    </row>
    <row r="53" spans="1:2" x14ac:dyDescent="0.25">
      <c r="A53" s="147">
        <v>3000</v>
      </c>
      <c r="B53" s="147" t="s">
        <v>139</v>
      </c>
    </row>
    <row r="54" spans="1:2" x14ac:dyDescent="0.25">
      <c r="A54" s="147">
        <v>3002</v>
      </c>
      <c r="B54" s="147" t="s">
        <v>140</v>
      </c>
    </row>
    <row r="55" spans="1:2" x14ac:dyDescent="0.25">
      <c r="A55" s="147">
        <v>3005</v>
      </c>
      <c r="B55" s="147" t="s">
        <v>141</v>
      </c>
    </row>
    <row r="56" spans="1:2" x14ac:dyDescent="0.25">
      <c r="A56" s="147">
        <v>3006</v>
      </c>
      <c r="B56" s="147" t="s">
        <v>142</v>
      </c>
    </row>
    <row r="57" spans="1:2" x14ac:dyDescent="0.25">
      <c r="A57" s="147">
        <v>3007</v>
      </c>
      <c r="B57" s="147" t="s">
        <v>143</v>
      </c>
    </row>
    <row r="58" spans="1:2" x14ac:dyDescent="0.25">
      <c r="A58" s="147">
        <v>3009</v>
      </c>
      <c r="B58" s="147" t="s">
        <v>19</v>
      </c>
    </row>
    <row r="59" spans="1:2" x14ac:dyDescent="0.25">
      <c r="A59" s="147">
        <v>3010</v>
      </c>
      <c r="B59" s="147" t="s">
        <v>144</v>
      </c>
    </row>
    <row r="60" spans="1:2" x14ac:dyDescent="0.25">
      <c r="A60" s="147">
        <v>3011</v>
      </c>
      <c r="B60" s="147" t="s">
        <v>388</v>
      </c>
    </row>
    <row r="61" spans="1:2" x14ac:dyDescent="0.25">
      <c r="A61" s="147">
        <v>3012</v>
      </c>
      <c r="B61" s="147" t="s">
        <v>145</v>
      </c>
    </row>
    <row r="62" spans="1:2" x14ac:dyDescent="0.25">
      <c r="A62" s="147">
        <v>3014</v>
      </c>
      <c r="B62" s="147" t="s">
        <v>146</v>
      </c>
    </row>
    <row r="63" spans="1:2" x14ac:dyDescent="0.25">
      <c r="A63" s="147">
        <v>3015</v>
      </c>
      <c r="B63" s="147" t="s">
        <v>147</v>
      </c>
    </row>
    <row r="64" spans="1:2" x14ac:dyDescent="0.25">
      <c r="A64" s="147">
        <v>3017</v>
      </c>
      <c r="B64" s="147" t="s">
        <v>148</v>
      </c>
    </row>
    <row r="65" spans="1:2" x14ac:dyDescent="0.25">
      <c r="A65" s="147">
        <v>3018</v>
      </c>
      <c r="B65" s="147" t="s">
        <v>149</v>
      </c>
    </row>
    <row r="66" spans="1:2" x14ac:dyDescent="0.25">
      <c r="A66" s="147">
        <v>3019</v>
      </c>
      <c r="B66" s="147" t="s">
        <v>150</v>
      </c>
    </row>
    <row r="67" spans="1:2" x14ac:dyDescent="0.25">
      <c r="A67" s="147">
        <v>3023</v>
      </c>
      <c r="B67" s="147" t="s">
        <v>151</v>
      </c>
    </row>
    <row r="68" spans="1:2" x14ac:dyDescent="0.25">
      <c r="A68" s="147">
        <v>3024</v>
      </c>
      <c r="B68" s="147" t="s">
        <v>152</v>
      </c>
    </row>
    <row r="69" spans="1:2" x14ac:dyDescent="0.25">
      <c r="A69" s="147">
        <v>3026</v>
      </c>
      <c r="B69" s="147" t="s">
        <v>153</v>
      </c>
    </row>
    <row r="70" spans="1:2" x14ac:dyDescent="0.25">
      <c r="A70" s="147">
        <v>3028</v>
      </c>
      <c r="B70" s="147" t="s">
        <v>20</v>
      </c>
    </row>
    <row r="71" spans="1:2" x14ac:dyDescent="0.25">
      <c r="A71" s="147">
        <v>3029</v>
      </c>
      <c r="B71" s="147" t="s">
        <v>396</v>
      </c>
    </row>
    <row r="72" spans="1:2" x14ac:dyDescent="0.25">
      <c r="A72" s="147">
        <v>3030</v>
      </c>
      <c r="B72" s="147" t="s">
        <v>154</v>
      </c>
    </row>
    <row r="73" spans="1:2" x14ac:dyDescent="0.25">
      <c r="A73" s="147">
        <v>3031</v>
      </c>
      <c r="B73" s="147" t="s">
        <v>155</v>
      </c>
    </row>
    <row r="74" spans="1:2" x14ac:dyDescent="0.25">
      <c r="A74" s="147">
        <v>3032</v>
      </c>
      <c r="B74" s="147" t="s">
        <v>156</v>
      </c>
    </row>
    <row r="75" spans="1:2" x14ac:dyDescent="0.25">
      <c r="A75" s="147">
        <v>3033</v>
      </c>
      <c r="B75" s="147" t="s">
        <v>157</v>
      </c>
    </row>
    <row r="76" spans="1:2" x14ac:dyDescent="0.25">
      <c r="A76" s="147">
        <v>3034</v>
      </c>
      <c r="B76" s="147" t="s">
        <v>21</v>
      </c>
    </row>
    <row r="77" spans="1:2" x14ac:dyDescent="0.25">
      <c r="A77" s="147">
        <v>3035</v>
      </c>
      <c r="B77" s="147" t="s">
        <v>158</v>
      </c>
    </row>
    <row r="78" spans="1:2" x14ac:dyDescent="0.25">
      <c r="A78" s="147">
        <v>3036</v>
      </c>
      <c r="B78" s="147" t="s">
        <v>22</v>
      </c>
    </row>
    <row r="79" spans="1:2" x14ac:dyDescent="0.25">
      <c r="A79" s="147">
        <v>3037</v>
      </c>
      <c r="B79" s="147" t="s">
        <v>249</v>
      </c>
    </row>
    <row r="80" spans="1:2" x14ac:dyDescent="0.25">
      <c r="A80" s="147">
        <v>3039</v>
      </c>
      <c r="B80" s="147" t="s">
        <v>23</v>
      </c>
    </row>
    <row r="81" spans="1:2" x14ac:dyDescent="0.25">
      <c r="A81" s="147">
        <v>3040</v>
      </c>
      <c r="B81" s="147" t="s">
        <v>159</v>
      </c>
    </row>
    <row r="82" spans="1:2" x14ac:dyDescent="0.25">
      <c r="A82" s="147">
        <v>3041</v>
      </c>
      <c r="B82" s="147" t="s">
        <v>160</v>
      </c>
    </row>
    <row r="83" spans="1:2" x14ac:dyDescent="0.25">
      <c r="A83" s="147">
        <v>3042</v>
      </c>
      <c r="B83" s="147" t="s">
        <v>161</v>
      </c>
    </row>
    <row r="84" spans="1:2" x14ac:dyDescent="0.25">
      <c r="A84" s="147">
        <v>3045</v>
      </c>
      <c r="B84" s="147" t="s">
        <v>162</v>
      </c>
    </row>
    <row r="85" spans="1:2" x14ac:dyDescent="0.25">
      <c r="A85" s="147">
        <v>3046</v>
      </c>
      <c r="B85" s="147" t="s">
        <v>163</v>
      </c>
    </row>
    <row r="86" spans="1:2" x14ac:dyDescent="0.25">
      <c r="A86" s="147">
        <v>3047</v>
      </c>
      <c r="B86" s="147" t="s">
        <v>250</v>
      </c>
    </row>
    <row r="87" spans="1:2" x14ac:dyDescent="0.25">
      <c r="A87" s="147">
        <v>3050</v>
      </c>
      <c r="B87" s="147" t="s">
        <v>164</v>
      </c>
    </row>
    <row r="88" spans="1:2" x14ac:dyDescent="0.25">
      <c r="A88" s="147">
        <v>3051</v>
      </c>
      <c r="B88" s="147" t="s">
        <v>165</v>
      </c>
    </row>
    <row r="89" spans="1:2" x14ac:dyDescent="0.25">
      <c r="A89" s="147">
        <v>3052</v>
      </c>
      <c r="B89" s="147" t="s">
        <v>166</v>
      </c>
    </row>
    <row r="90" spans="1:2" x14ac:dyDescent="0.25">
      <c r="A90" s="147">
        <v>3055</v>
      </c>
      <c r="B90" s="147" t="s">
        <v>167</v>
      </c>
    </row>
    <row r="91" spans="1:2" x14ac:dyDescent="0.25">
      <c r="A91" s="147">
        <v>3057</v>
      </c>
      <c r="B91" s="147" t="s">
        <v>397</v>
      </c>
    </row>
    <row r="92" spans="1:2" x14ac:dyDescent="0.25">
      <c r="A92" s="147">
        <v>3059</v>
      </c>
      <c r="B92" s="147" t="s">
        <v>24</v>
      </c>
    </row>
    <row r="93" spans="1:2" x14ac:dyDescent="0.25">
      <c r="A93" s="147">
        <v>3060</v>
      </c>
      <c r="B93" s="147" t="s">
        <v>168</v>
      </c>
    </row>
    <row r="94" spans="1:2" x14ac:dyDescent="0.25">
      <c r="A94" s="147">
        <v>3061</v>
      </c>
      <c r="B94" s="147" t="s">
        <v>25</v>
      </c>
    </row>
    <row r="95" spans="1:2" x14ac:dyDescent="0.25">
      <c r="A95" s="147">
        <v>3062</v>
      </c>
      <c r="B95" s="147" t="s">
        <v>169</v>
      </c>
    </row>
    <row r="96" spans="1:2" x14ac:dyDescent="0.25">
      <c r="A96" s="147">
        <v>3063</v>
      </c>
      <c r="B96" s="147" t="s">
        <v>27</v>
      </c>
    </row>
    <row r="97" spans="1:2" x14ac:dyDescent="0.25">
      <c r="A97" s="147">
        <v>3064</v>
      </c>
      <c r="B97" s="147" t="s">
        <v>26</v>
      </c>
    </row>
    <row r="98" spans="1:2" x14ac:dyDescent="0.25">
      <c r="A98" s="147">
        <v>3065</v>
      </c>
      <c r="B98" s="147" t="s">
        <v>398</v>
      </c>
    </row>
    <row r="99" spans="1:2" x14ac:dyDescent="0.25">
      <c r="A99" s="147">
        <v>3066</v>
      </c>
      <c r="B99" s="147" t="s">
        <v>170</v>
      </c>
    </row>
    <row r="100" spans="1:2" x14ac:dyDescent="0.25">
      <c r="A100" s="147">
        <v>3068</v>
      </c>
      <c r="B100" s="147" t="s">
        <v>171</v>
      </c>
    </row>
    <row r="101" spans="1:2" x14ac:dyDescent="0.25">
      <c r="A101" s="147">
        <v>3069</v>
      </c>
      <c r="B101" s="147" t="s">
        <v>172</v>
      </c>
    </row>
    <row r="102" spans="1:2" x14ac:dyDescent="0.25">
      <c r="A102" s="147">
        <v>3070</v>
      </c>
      <c r="B102" s="147" t="s">
        <v>173</v>
      </c>
    </row>
    <row r="103" spans="1:2" x14ac:dyDescent="0.25">
      <c r="A103" s="147">
        <v>3072</v>
      </c>
      <c r="B103" s="147" t="s">
        <v>389</v>
      </c>
    </row>
    <row r="104" spans="1:2" x14ac:dyDescent="0.25">
      <c r="A104" s="147">
        <v>3075</v>
      </c>
      <c r="B104" s="147" t="s">
        <v>27</v>
      </c>
    </row>
    <row r="105" spans="1:2" x14ac:dyDescent="0.25">
      <c r="A105" s="147">
        <v>3077</v>
      </c>
      <c r="B105" s="147" t="s">
        <v>174</v>
      </c>
    </row>
    <row r="106" spans="1:2" x14ac:dyDescent="0.25">
      <c r="A106" s="147">
        <v>3083</v>
      </c>
      <c r="B106" s="147" t="s">
        <v>175</v>
      </c>
    </row>
    <row r="107" spans="1:2" x14ac:dyDescent="0.25">
      <c r="A107" s="147">
        <v>3085</v>
      </c>
      <c r="B107" s="147" t="s">
        <v>176</v>
      </c>
    </row>
    <row r="108" spans="1:2" x14ac:dyDescent="0.25">
      <c r="A108" s="147">
        <v>3088</v>
      </c>
      <c r="B108" s="147" t="s">
        <v>177</v>
      </c>
    </row>
    <row r="109" spans="1:2" x14ac:dyDescent="0.25">
      <c r="A109" s="147">
        <v>5000</v>
      </c>
      <c r="B109" s="147" t="s">
        <v>178</v>
      </c>
    </row>
    <row r="110" spans="1:2" x14ac:dyDescent="0.25">
      <c r="A110" s="147">
        <v>5002</v>
      </c>
      <c r="B110" s="147" t="s">
        <v>179</v>
      </c>
    </row>
    <row r="111" spans="1:2" x14ac:dyDescent="0.25">
      <c r="A111" s="147">
        <v>5004</v>
      </c>
      <c r="B111" s="147" t="s">
        <v>28</v>
      </c>
    </row>
    <row r="112" spans="1:2" x14ac:dyDescent="0.25">
      <c r="A112" s="147">
        <v>5006</v>
      </c>
      <c r="B112" s="147" t="s">
        <v>180</v>
      </c>
    </row>
    <row r="113" spans="1:2" x14ac:dyDescent="0.25">
      <c r="A113" s="147">
        <v>5007</v>
      </c>
      <c r="B113" s="147" t="s">
        <v>29</v>
      </c>
    </row>
    <row r="114" spans="1:2" x14ac:dyDescent="0.25">
      <c r="A114" s="147">
        <v>5008</v>
      </c>
      <c r="B114" s="147" t="s">
        <v>181</v>
      </c>
    </row>
    <row r="115" spans="1:2" x14ac:dyDescent="0.25">
      <c r="A115" s="147">
        <v>5102</v>
      </c>
      <c r="B115" s="147" t="s">
        <v>399</v>
      </c>
    </row>
    <row r="116" spans="1:2" x14ac:dyDescent="0.25">
      <c r="A116" s="147">
        <v>5104</v>
      </c>
      <c r="B116" s="147" t="s">
        <v>182</v>
      </c>
    </row>
    <row r="117" spans="1:2" x14ac:dyDescent="0.25">
      <c r="A117" s="147">
        <v>5105</v>
      </c>
      <c r="B117" s="147" t="s">
        <v>30</v>
      </c>
    </row>
    <row r="118" spans="1:2" x14ac:dyDescent="0.25">
      <c r="A118" s="147">
        <v>5106</v>
      </c>
      <c r="B118" s="147" t="s">
        <v>183</v>
      </c>
    </row>
    <row r="119" spans="1:2" x14ac:dyDescent="0.25">
      <c r="A119" s="147">
        <v>5107</v>
      </c>
      <c r="B119" s="147" t="s">
        <v>31</v>
      </c>
    </row>
    <row r="120" spans="1:2" x14ac:dyDescent="0.25">
      <c r="A120" s="147">
        <v>5108</v>
      </c>
      <c r="B120" s="147" t="s">
        <v>184</v>
      </c>
    </row>
    <row r="121" spans="1:2" x14ac:dyDescent="0.25">
      <c r="A121" s="147">
        <v>5110</v>
      </c>
      <c r="B121" s="147" t="s">
        <v>185</v>
      </c>
    </row>
    <row r="122" spans="1:2" x14ac:dyDescent="0.25">
      <c r="A122" s="147">
        <v>5204</v>
      </c>
      <c r="B122" s="147" t="s">
        <v>400</v>
      </c>
    </row>
    <row r="123" spans="1:2" x14ac:dyDescent="0.25">
      <c r="A123" s="147">
        <v>5205</v>
      </c>
      <c r="B123" s="147" t="s">
        <v>186</v>
      </c>
    </row>
    <row r="124" spans="1:2" x14ac:dyDescent="0.25">
      <c r="A124" s="147">
        <v>5206</v>
      </c>
      <c r="B124" s="147" t="s">
        <v>187</v>
      </c>
    </row>
    <row r="125" spans="1:2" x14ac:dyDescent="0.25">
      <c r="A125" s="147">
        <v>5207</v>
      </c>
      <c r="B125" s="147" t="s">
        <v>390</v>
      </c>
    </row>
    <row r="126" spans="1:2" x14ac:dyDescent="0.25">
      <c r="A126" s="147">
        <v>5208</v>
      </c>
      <c r="B126" s="147" t="s">
        <v>188</v>
      </c>
    </row>
    <row r="127" spans="1:2" x14ac:dyDescent="0.25">
      <c r="A127" s="147">
        <v>5210</v>
      </c>
      <c r="B127" s="147" t="s">
        <v>189</v>
      </c>
    </row>
    <row r="128" spans="1:2" x14ac:dyDescent="0.25">
      <c r="A128" s="147">
        <v>5214</v>
      </c>
      <c r="B128" s="147" t="s">
        <v>190</v>
      </c>
    </row>
    <row r="129" spans="1:2" x14ac:dyDescent="0.25">
      <c r="A129" s="147">
        <v>5301</v>
      </c>
      <c r="B129" s="147" t="s">
        <v>32</v>
      </c>
    </row>
    <row r="130" spans="1:2" x14ac:dyDescent="0.25">
      <c r="A130" s="147">
        <v>5302</v>
      </c>
      <c r="B130" s="147" t="s">
        <v>33</v>
      </c>
    </row>
    <row r="131" spans="1:2" x14ac:dyDescent="0.25">
      <c r="A131" s="147">
        <v>5307</v>
      </c>
      <c r="B131" s="147" t="s">
        <v>391</v>
      </c>
    </row>
    <row r="132" spans="1:2" x14ac:dyDescent="0.25">
      <c r="A132" s="147">
        <v>5308</v>
      </c>
      <c r="B132" s="147" t="s">
        <v>191</v>
      </c>
    </row>
    <row r="133" spans="1:2" x14ac:dyDescent="0.25">
      <c r="A133" s="147">
        <v>5309</v>
      </c>
      <c r="B133" s="147" t="s">
        <v>34</v>
      </c>
    </row>
    <row r="134" spans="1:2" x14ac:dyDescent="0.25">
      <c r="A134" s="147">
        <v>5310</v>
      </c>
      <c r="B134" s="147" t="s">
        <v>401</v>
      </c>
    </row>
    <row r="135" spans="1:2" x14ac:dyDescent="0.25">
      <c r="A135" s="147">
        <v>5311</v>
      </c>
      <c r="B135" s="147" t="s">
        <v>192</v>
      </c>
    </row>
    <row r="136" spans="1:2" x14ac:dyDescent="0.25">
      <c r="A136" s="147">
        <v>5312</v>
      </c>
      <c r="B136" s="147" t="s">
        <v>35</v>
      </c>
    </row>
    <row r="137" spans="1:2" x14ac:dyDescent="0.25">
      <c r="A137" s="147">
        <v>5313</v>
      </c>
      <c r="B137" s="147" t="s">
        <v>36</v>
      </c>
    </row>
    <row r="138" spans="1:2" x14ac:dyDescent="0.25">
      <c r="A138" s="147">
        <v>5315</v>
      </c>
      <c r="B138" s="147" t="s">
        <v>402</v>
      </c>
    </row>
    <row r="139" spans="1:2" x14ac:dyDescent="0.25">
      <c r="A139" s="147">
        <v>5401</v>
      </c>
      <c r="B139" s="147" t="s">
        <v>37</v>
      </c>
    </row>
    <row r="140" spans="1:2" x14ac:dyDescent="0.25">
      <c r="A140" s="147">
        <v>5402</v>
      </c>
      <c r="B140" s="147" t="s">
        <v>193</v>
      </c>
    </row>
    <row r="141" spans="1:2" x14ac:dyDescent="0.25">
      <c r="A141" s="147">
        <v>5403</v>
      </c>
      <c r="B141" s="147" t="s">
        <v>392</v>
      </c>
    </row>
    <row r="142" spans="1:2" x14ac:dyDescent="0.25">
      <c r="A142" s="147">
        <v>5404</v>
      </c>
      <c r="B142" s="147" t="s">
        <v>194</v>
      </c>
    </row>
    <row r="143" spans="1:2" x14ac:dyDescent="0.25">
      <c r="A143" s="147">
        <v>5405</v>
      </c>
      <c r="B143" s="147" t="s">
        <v>195</v>
      </c>
    </row>
    <row r="144" spans="1:2" x14ac:dyDescent="0.25">
      <c r="A144" s="147">
        <v>5406</v>
      </c>
      <c r="B144" s="147" t="s">
        <v>196</v>
      </c>
    </row>
    <row r="145" spans="1:2" x14ac:dyDescent="0.25">
      <c r="A145" s="147">
        <v>5407</v>
      </c>
      <c r="B145" s="147" t="s">
        <v>197</v>
      </c>
    </row>
    <row r="146" spans="1:2" x14ac:dyDescent="0.25">
      <c r="A146" s="147">
        <v>5408</v>
      </c>
      <c r="B146" s="147" t="s">
        <v>38</v>
      </c>
    </row>
    <row r="147" spans="1:2" x14ac:dyDescent="0.25">
      <c r="A147" s="147">
        <v>5409</v>
      </c>
      <c r="B147" s="147" t="s">
        <v>198</v>
      </c>
    </row>
    <row r="148" spans="1:2" x14ac:dyDescent="0.25">
      <c r="A148" s="147">
        <v>5410</v>
      </c>
      <c r="B148" s="147" t="s">
        <v>199</v>
      </c>
    </row>
    <row r="149" spans="1:2" x14ac:dyDescent="0.25">
      <c r="A149" s="147">
        <v>5411</v>
      </c>
      <c r="B149" s="147" t="s">
        <v>200</v>
      </c>
    </row>
    <row r="150" spans="1:2" x14ac:dyDescent="0.25">
      <c r="A150" s="147">
        <v>5501</v>
      </c>
      <c r="B150" s="147" t="s">
        <v>201</v>
      </c>
    </row>
    <row r="151" spans="1:2" x14ac:dyDescent="0.25">
      <c r="A151" s="147">
        <v>5503</v>
      </c>
      <c r="B151" s="147" t="s">
        <v>202</v>
      </c>
    </row>
    <row r="152" spans="1:2" x14ac:dyDescent="0.25">
      <c r="A152" s="147">
        <v>5505</v>
      </c>
      <c r="B152" s="147" t="s">
        <v>203</v>
      </c>
    </row>
    <row r="153" spans="1:2" x14ac:dyDescent="0.25">
      <c r="A153" s="147">
        <v>5506</v>
      </c>
      <c r="B153" s="147" t="s">
        <v>251</v>
      </c>
    </row>
    <row r="154" spans="1:2" x14ac:dyDescent="0.25">
      <c r="A154" s="147">
        <v>5507</v>
      </c>
      <c r="B154" s="147" t="s">
        <v>204</v>
      </c>
    </row>
    <row r="155" spans="1:2" x14ac:dyDescent="0.25">
      <c r="A155" s="147">
        <v>5508</v>
      </c>
      <c r="B155" s="147" t="s">
        <v>205</v>
      </c>
    </row>
    <row r="156" spans="1:2" x14ac:dyDescent="0.25">
      <c r="A156" s="147">
        <v>5510</v>
      </c>
      <c r="B156" s="147" t="s">
        <v>39</v>
      </c>
    </row>
    <row r="157" spans="1:2" x14ac:dyDescent="0.25">
      <c r="A157" s="147">
        <v>5511</v>
      </c>
      <c r="B157" s="147" t="s">
        <v>40</v>
      </c>
    </row>
    <row r="158" spans="1:2" x14ac:dyDescent="0.25">
      <c r="A158" s="147">
        <v>5513</v>
      </c>
      <c r="B158" s="147" t="s">
        <v>41</v>
      </c>
    </row>
    <row r="159" spans="1:2" x14ac:dyDescent="0.25">
      <c r="A159" s="147">
        <v>5515</v>
      </c>
      <c r="B159" s="147" t="s">
        <v>206</v>
      </c>
    </row>
    <row r="160" spans="1:2" x14ac:dyDescent="0.25">
      <c r="A160" s="147">
        <v>5516</v>
      </c>
      <c r="B160" s="147" t="s">
        <v>213</v>
      </c>
    </row>
    <row r="161" spans="1:2" x14ac:dyDescent="0.25">
      <c r="A161" s="147">
        <v>5603</v>
      </c>
      <c r="B161" s="147" t="s">
        <v>207</v>
      </c>
    </row>
    <row r="162" spans="1:2" x14ac:dyDescent="0.25">
      <c r="A162" s="147">
        <v>5607</v>
      </c>
      <c r="B162" s="147" t="s">
        <v>42</v>
      </c>
    </row>
    <row r="163" spans="1:2" x14ac:dyDescent="0.25">
      <c r="A163" s="147">
        <v>5612</v>
      </c>
      <c r="B163" s="147" t="s">
        <v>208</v>
      </c>
    </row>
    <row r="164" spans="1:2" x14ac:dyDescent="0.25">
      <c r="A164" s="147">
        <v>5701</v>
      </c>
      <c r="B164" s="147" t="s">
        <v>209</v>
      </c>
    </row>
    <row r="165" spans="1:2" x14ac:dyDescent="0.25">
      <c r="A165" s="147">
        <v>5704</v>
      </c>
      <c r="B165" s="147" t="s">
        <v>43</v>
      </c>
    </row>
    <row r="166" spans="1:2" x14ac:dyDescent="0.25">
      <c r="A166" s="147">
        <v>5709</v>
      </c>
      <c r="B166" s="147" t="s">
        <v>210</v>
      </c>
    </row>
    <row r="167" spans="1:2" x14ac:dyDescent="0.25">
      <c r="A167" s="147">
        <v>5802</v>
      </c>
      <c r="B167" s="147" t="s">
        <v>211</v>
      </c>
    </row>
    <row r="168" spans="1:2" x14ac:dyDescent="0.25">
      <c r="A168" s="147">
        <v>5804</v>
      </c>
      <c r="B168" s="147" t="s">
        <v>44</v>
      </c>
    </row>
    <row r="169" spans="1:2" x14ac:dyDescent="0.25">
      <c r="A169" s="147">
        <v>5805</v>
      </c>
      <c r="B169" s="147" t="s">
        <v>212</v>
      </c>
    </row>
    <row r="170" spans="1:2" x14ac:dyDescent="0.25">
      <c r="A170" s="147">
        <v>5807</v>
      </c>
      <c r="B170" s="147" t="s">
        <v>214</v>
      </c>
    </row>
    <row r="171" spans="1:2" x14ac:dyDescent="0.25">
      <c r="A171" s="147">
        <v>5810</v>
      </c>
      <c r="B171" s="147" t="s">
        <v>45</v>
      </c>
    </row>
    <row r="172" spans="1:2" x14ac:dyDescent="0.25">
      <c r="A172" s="147">
        <v>5811</v>
      </c>
      <c r="B172" s="147" t="s">
        <v>215</v>
      </c>
    </row>
    <row r="173" spans="1:2" x14ac:dyDescent="0.25">
      <c r="A173" s="147">
        <v>5815</v>
      </c>
      <c r="B173" s="147" t="s">
        <v>46</v>
      </c>
    </row>
    <row r="174" spans="1:2" x14ac:dyDescent="0.25">
      <c r="A174" s="147">
        <v>5902</v>
      </c>
      <c r="B174" s="147" t="s">
        <v>47</v>
      </c>
    </row>
    <row r="175" spans="1:2" x14ac:dyDescent="0.25">
      <c r="A175" s="147">
        <v>5908</v>
      </c>
      <c r="B175" s="147" t="s">
        <v>403</v>
      </c>
    </row>
    <row r="176" spans="1:2" x14ac:dyDescent="0.25">
      <c r="A176" s="147">
        <v>5909</v>
      </c>
      <c r="B176" s="147" t="s">
        <v>48</v>
      </c>
    </row>
    <row r="177" spans="1:2" x14ac:dyDescent="0.25">
      <c r="A177" s="147">
        <v>5912</v>
      </c>
      <c r="B177" s="147" t="s">
        <v>216</v>
      </c>
    </row>
    <row r="178" spans="1:2" x14ac:dyDescent="0.25">
      <c r="A178" s="147">
        <v>5913</v>
      </c>
      <c r="B178" s="147" t="s">
        <v>49</v>
      </c>
    </row>
    <row r="179" spans="1:2" x14ac:dyDescent="0.25">
      <c r="A179" s="147">
        <v>6000</v>
      </c>
      <c r="B179" s="147" t="s">
        <v>50</v>
      </c>
    </row>
    <row r="180" spans="1:2" x14ac:dyDescent="0.25">
      <c r="A180" s="147">
        <v>6002</v>
      </c>
      <c r="B180" s="147" t="s">
        <v>51</v>
      </c>
    </row>
    <row r="181" spans="1:2" x14ac:dyDescent="0.25">
      <c r="A181" s="147">
        <v>6003</v>
      </c>
      <c r="B181" s="147" t="s">
        <v>52</v>
      </c>
    </row>
    <row r="182" spans="1:2" x14ac:dyDescent="0.25">
      <c r="A182" s="147">
        <v>6006</v>
      </c>
      <c r="B182" s="147" t="s">
        <v>53</v>
      </c>
    </row>
    <row r="183" spans="1:2" x14ac:dyDescent="0.25">
      <c r="A183" s="147">
        <v>6007</v>
      </c>
      <c r="B183" s="147" t="s">
        <v>404</v>
      </c>
    </row>
    <row r="184" spans="1:2" x14ac:dyDescent="0.25">
      <c r="A184" s="147">
        <v>6008</v>
      </c>
      <c r="B184" s="147" t="s">
        <v>54</v>
      </c>
    </row>
    <row r="185" spans="1:2" x14ac:dyDescent="0.25">
      <c r="A185" s="147">
        <v>6009</v>
      </c>
      <c r="B185" s="147" t="s">
        <v>55</v>
      </c>
    </row>
    <row r="186" spans="1:2" x14ac:dyDescent="0.25">
      <c r="A186" s="147">
        <v>6011</v>
      </c>
      <c r="B186" s="147" t="s">
        <v>56</v>
      </c>
    </row>
    <row r="187" spans="1:2" x14ac:dyDescent="0.25">
      <c r="A187" s="147">
        <v>6012</v>
      </c>
      <c r="B187" s="147" t="s">
        <v>57</v>
      </c>
    </row>
    <row r="188" spans="1:2" x14ac:dyDescent="0.25">
      <c r="A188" s="147">
        <v>6013</v>
      </c>
      <c r="B188" s="147" t="s">
        <v>58</v>
      </c>
    </row>
    <row r="189" spans="1:2" x14ac:dyDescent="0.25">
      <c r="A189" s="147">
        <v>6015</v>
      </c>
      <c r="B189" s="147" t="s">
        <v>393</v>
      </c>
    </row>
    <row r="190" spans="1:2" x14ac:dyDescent="0.25">
      <c r="A190" s="147">
        <v>6016</v>
      </c>
      <c r="B190" s="147" t="s">
        <v>59</v>
      </c>
    </row>
    <row r="191" spans="1:2" x14ac:dyDescent="0.25">
      <c r="A191" s="147">
        <v>6019</v>
      </c>
      <c r="B191" s="147" t="s">
        <v>60</v>
      </c>
    </row>
    <row r="192" spans="1:2" x14ac:dyDescent="0.25">
      <c r="A192" s="147">
        <v>6020</v>
      </c>
      <c r="B192" s="147" t="s">
        <v>61</v>
      </c>
    </row>
    <row r="193" spans="1:2" x14ac:dyDescent="0.25">
      <c r="A193" s="147">
        <v>6021</v>
      </c>
      <c r="B193" s="147" t="s">
        <v>62</v>
      </c>
    </row>
    <row r="194" spans="1:2" x14ac:dyDescent="0.25">
      <c r="A194" s="147">
        <v>6022</v>
      </c>
      <c r="B194" s="147" t="s">
        <v>217</v>
      </c>
    </row>
    <row r="195" spans="1:2" x14ac:dyDescent="0.25">
      <c r="A195" s="147">
        <v>6023</v>
      </c>
      <c r="B195" s="147" t="s">
        <v>252</v>
      </c>
    </row>
    <row r="196" spans="1:2" x14ac:dyDescent="0.25">
      <c r="A196" s="147">
        <v>6024</v>
      </c>
      <c r="B196" s="147" t="s">
        <v>218</v>
      </c>
    </row>
    <row r="197" spans="1:2" x14ac:dyDescent="0.25">
      <c r="A197" s="147">
        <v>6025</v>
      </c>
      <c r="B197" s="147" t="s">
        <v>63</v>
      </c>
    </row>
    <row r="198" spans="1:2" x14ac:dyDescent="0.25">
      <c r="A198" s="147">
        <v>6029</v>
      </c>
      <c r="B198" s="147" t="s">
        <v>64</v>
      </c>
    </row>
    <row r="199" spans="1:2" x14ac:dyDescent="0.25">
      <c r="A199" s="147">
        <v>6032</v>
      </c>
      <c r="B199" s="147" t="s">
        <v>65</v>
      </c>
    </row>
    <row r="200" spans="1:2" x14ac:dyDescent="0.25">
      <c r="A200" s="147">
        <v>6033</v>
      </c>
      <c r="B200" s="147" t="s">
        <v>66</v>
      </c>
    </row>
    <row r="201" spans="1:2" x14ac:dyDescent="0.25">
      <c r="A201" s="147">
        <v>6036</v>
      </c>
      <c r="B201" s="147" t="s">
        <v>67</v>
      </c>
    </row>
    <row r="202" spans="1:2" x14ac:dyDescent="0.25">
      <c r="A202" s="147">
        <v>6037</v>
      </c>
      <c r="B202" s="147" t="s">
        <v>68</v>
      </c>
    </row>
    <row r="203" spans="1:2" x14ac:dyDescent="0.25">
      <c r="A203" s="147">
        <v>6038</v>
      </c>
      <c r="B203" s="147" t="s">
        <v>405</v>
      </c>
    </row>
    <row r="204" spans="1:2" x14ac:dyDescent="0.25">
      <c r="A204" s="147">
        <v>6039</v>
      </c>
      <c r="B204" s="147" t="s">
        <v>69</v>
      </c>
    </row>
    <row r="205" spans="1:2" x14ac:dyDescent="0.25">
      <c r="A205" s="147">
        <v>6040</v>
      </c>
      <c r="B205" s="147" t="s">
        <v>70</v>
      </c>
    </row>
    <row r="206" spans="1:2" x14ac:dyDescent="0.25">
      <c r="A206" s="147">
        <v>6041</v>
      </c>
      <c r="B206" s="147" t="s">
        <v>71</v>
      </c>
    </row>
    <row r="207" spans="1:2" x14ac:dyDescent="0.25">
      <c r="A207" s="147">
        <v>6042</v>
      </c>
      <c r="B207" s="147" t="s">
        <v>72</v>
      </c>
    </row>
    <row r="208" spans="1:2" x14ac:dyDescent="0.25">
      <c r="A208" s="147">
        <v>6043</v>
      </c>
      <c r="B208" s="147" t="s">
        <v>73</v>
      </c>
    </row>
    <row r="209" spans="1:2" x14ac:dyDescent="0.25">
      <c r="A209" s="147">
        <v>6044</v>
      </c>
      <c r="B209" s="147" t="s">
        <v>74</v>
      </c>
    </row>
    <row r="210" spans="1:2" x14ac:dyDescent="0.25">
      <c r="A210" s="147">
        <v>6045</v>
      </c>
      <c r="B210" s="147" t="s">
        <v>75</v>
      </c>
    </row>
    <row r="211" spans="1:2" x14ac:dyDescent="0.25">
      <c r="A211" s="147">
        <v>6046</v>
      </c>
      <c r="B211" s="147" t="s">
        <v>76</v>
      </c>
    </row>
    <row r="212" spans="1:2" x14ac:dyDescent="0.25">
      <c r="A212" s="147">
        <v>6049</v>
      </c>
      <c r="B212" s="147" t="s">
        <v>77</v>
      </c>
    </row>
    <row r="213" spans="1:2" x14ac:dyDescent="0.25">
      <c r="A213" s="147">
        <v>6050</v>
      </c>
      <c r="B213" s="147" t="s">
        <v>78</v>
      </c>
    </row>
    <row r="214" spans="1:2" x14ac:dyDescent="0.25">
      <c r="A214" s="147">
        <v>6051</v>
      </c>
      <c r="B214" s="147" t="s">
        <v>79</v>
      </c>
    </row>
    <row r="215" spans="1:2" x14ac:dyDescent="0.25">
      <c r="A215" s="147">
        <v>6052</v>
      </c>
      <c r="B215" s="147" t="s">
        <v>80</v>
      </c>
    </row>
    <row r="216" spans="1:2" x14ac:dyDescent="0.25">
      <c r="A216" s="147">
        <v>6053</v>
      </c>
      <c r="B216" s="147" t="s">
        <v>219</v>
      </c>
    </row>
    <row r="217" spans="1:2" x14ac:dyDescent="0.25">
      <c r="A217" s="147">
        <v>6054</v>
      </c>
      <c r="B217" s="147" t="s">
        <v>220</v>
      </c>
    </row>
    <row r="218" spans="1:2" x14ac:dyDescent="0.25">
      <c r="A218" s="147">
        <v>6055</v>
      </c>
      <c r="B218" s="147" t="s">
        <v>81</v>
      </c>
    </row>
    <row r="219" spans="1:2" x14ac:dyDescent="0.25">
      <c r="A219" s="147">
        <v>6056</v>
      </c>
      <c r="B219" s="147" t="s">
        <v>82</v>
      </c>
    </row>
    <row r="220" spans="1:2" x14ac:dyDescent="0.25">
      <c r="A220" s="147">
        <v>6057</v>
      </c>
      <c r="B220" s="147" t="s">
        <v>253</v>
      </c>
    </row>
    <row r="221" spans="1:2" x14ac:dyDescent="0.25">
      <c r="A221" s="147">
        <v>6058</v>
      </c>
      <c r="B221" s="147" t="s">
        <v>83</v>
      </c>
    </row>
    <row r="222" spans="1:2" x14ac:dyDescent="0.25">
      <c r="A222" s="147">
        <v>6059</v>
      </c>
      <c r="B222" s="147" t="s">
        <v>84</v>
      </c>
    </row>
    <row r="223" spans="1:2" x14ac:dyDescent="0.25">
      <c r="A223" s="147">
        <v>6060</v>
      </c>
      <c r="B223" s="147" t="s">
        <v>254</v>
      </c>
    </row>
    <row r="224" spans="1:2" x14ac:dyDescent="0.25">
      <c r="A224" s="147">
        <v>6061</v>
      </c>
      <c r="B224" s="147" t="s">
        <v>85</v>
      </c>
    </row>
    <row r="225" spans="1:2" x14ac:dyDescent="0.25">
      <c r="A225" s="147">
        <v>6062</v>
      </c>
      <c r="B225" s="147" t="s">
        <v>86</v>
      </c>
    </row>
    <row r="226" spans="1:2" x14ac:dyDescent="0.25">
      <c r="A226" s="147">
        <v>6063</v>
      </c>
      <c r="B226" s="147" t="s">
        <v>87</v>
      </c>
    </row>
    <row r="227" spans="1:2" x14ac:dyDescent="0.25">
      <c r="A227" s="147">
        <v>6064</v>
      </c>
      <c r="B227" s="147" t="s">
        <v>88</v>
      </c>
    </row>
    <row r="228" spans="1:2" x14ac:dyDescent="0.25">
      <c r="A228" s="147">
        <v>6066</v>
      </c>
      <c r="B228" s="147" t="s">
        <v>89</v>
      </c>
    </row>
    <row r="229" spans="1:2" x14ac:dyDescent="0.25">
      <c r="A229" s="147">
        <v>6067</v>
      </c>
      <c r="B229" s="147" t="s">
        <v>221</v>
      </c>
    </row>
    <row r="230" spans="1:2" x14ac:dyDescent="0.25">
      <c r="A230" s="147">
        <v>6068</v>
      </c>
      <c r="B230" s="147" t="s">
        <v>222</v>
      </c>
    </row>
    <row r="231" spans="1:2" x14ac:dyDescent="0.25">
      <c r="A231" s="147">
        <v>6069</v>
      </c>
      <c r="B231" s="147" t="s">
        <v>90</v>
      </c>
    </row>
    <row r="232" spans="1:2" x14ac:dyDescent="0.25">
      <c r="A232" s="147">
        <v>6070</v>
      </c>
      <c r="B232" s="147" t="s">
        <v>91</v>
      </c>
    </row>
    <row r="233" spans="1:2" x14ac:dyDescent="0.25">
      <c r="A233" s="147">
        <v>6071</v>
      </c>
      <c r="B233" s="147" t="s">
        <v>92</v>
      </c>
    </row>
    <row r="234" spans="1:2" x14ac:dyDescent="0.25">
      <c r="A234" s="147">
        <v>6072</v>
      </c>
      <c r="B234" s="147" t="s">
        <v>93</v>
      </c>
    </row>
    <row r="235" spans="1:2" x14ac:dyDescent="0.25">
      <c r="A235" s="147">
        <v>6073</v>
      </c>
      <c r="B235" s="147" t="s">
        <v>94</v>
      </c>
    </row>
    <row r="236" spans="1:2" x14ac:dyDescent="0.25">
      <c r="A236" s="147">
        <v>6074</v>
      </c>
      <c r="B236" s="147" t="s">
        <v>95</v>
      </c>
    </row>
    <row r="237" spans="1:2" x14ac:dyDescent="0.25">
      <c r="A237" s="147">
        <v>6075</v>
      </c>
      <c r="B237" s="147" t="s">
        <v>96</v>
      </c>
    </row>
    <row r="238" spans="1:2" x14ac:dyDescent="0.25">
      <c r="A238" s="147">
        <v>6077</v>
      </c>
      <c r="B238" s="147" t="s">
        <v>97</v>
      </c>
    </row>
    <row r="239" spans="1:2" x14ac:dyDescent="0.25">
      <c r="A239" s="147">
        <v>6078</v>
      </c>
      <c r="B239" s="147" t="s">
        <v>98</v>
      </c>
    </row>
    <row r="240" spans="1:2" x14ac:dyDescent="0.25">
      <c r="A240" s="147">
        <v>6080</v>
      </c>
      <c r="B240" s="147" t="s">
        <v>99</v>
      </c>
    </row>
    <row r="241" spans="1:2" x14ac:dyDescent="0.25">
      <c r="A241" s="147">
        <v>6081</v>
      </c>
      <c r="B241" s="147" t="s">
        <v>406</v>
      </c>
    </row>
    <row r="242" spans="1:2" x14ac:dyDescent="0.25">
      <c r="A242" s="147">
        <v>6083</v>
      </c>
      <c r="B242" s="147" t="s">
        <v>394</v>
      </c>
    </row>
    <row r="243" spans="1:2" x14ac:dyDescent="0.25">
      <c r="A243" s="147">
        <v>6085</v>
      </c>
      <c r="B243" s="147" t="s">
        <v>255</v>
      </c>
    </row>
    <row r="244" spans="1:2" x14ac:dyDescent="0.25">
      <c r="A244" s="147">
        <v>6200</v>
      </c>
      <c r="B244" s="147" t="s">
        <v>223</v>
      </c>
    </row>
    <row r="245" spans="1:2" x14ac:dyDescent="0.25">
      <c r="A245" s="147">
        <v>7000</v>
      </c>
      <c r="B245" s="147" t="s">
        <v>224</v>
      </c>
    </row>
    <row r="246" spans="1:2" x14ac:dyDescent="0.25">
      <c r="A246" s="147">
        <v>7001</v>
      </c>
      <c r="B246" s="147" t="s">
        <v>225</v>
      </c>
    </row>
    <row r="247" spans="1:2" x14ac:dyDescent="0.25">
      <c r="A247" s="147">
        <v>7004</v>
      </c>
      <c r="B247" s="147" t="s">
        <v>226</v>
      </c>
    </row>
    <row r="248" spans="1:2" x14ac:dyDescent="0.25">
      <c r="A248" s="147">
        <v>7012</v>
      </c>
      <c r="B248" s="147" t="s">
        <v>227</v>
      </c>
    </row>
    <row r="249" spans="1:2" x14ac:dyDescent="0.25">
      <c r="A249" s="147">
        <v>7015</v>
      </c>
      <c r="B249" s="147" t="s">
        <v>228</v>
      </c>
    </row>
    <row r="250" spans="1:2" x14ac:dyDescent="0.25">
      <c r="A250" s="147">
        <v>7017</v>
      </c>
      <c r="B250" s="147" t="s">
        <v>229</v>
      </c>
    </row>
    <row r="251" spans="1:2" x14ac:dyDescent="0.25">
      <c r="A251" s="147">
        <v>7025</v>
      </c>
      <c r="B251" s="147" t="s">
        <v>230</v>
      </c>
    </row>
    <row r="252" spans="1:2" x14ac:dyDescent="0.25">
      <c r="A252" s="147">
        <v>7027</v>
      </c>
      <c r="B252" s="147" t="s">
        <v>231</v>
      </c>
    </row>
    <row r="253" spans="1:2" x14ac:dyDescent="0.25">
      <c r="A253" s="147">
        <v>7028</v>
      </c>
      <c r="B253" s="147" t="s">
        <v>232</v>
      </c>
    </row>
    <row r="254" spans="1:2" x14ac:dyDescent="0.25">
      <c r="A254" s="147">
        <v>7030</v>
      </c>
      <c r="B254" s="147" t="s">
        <v>233</v>
      </c>
    </row>
    <row r="255" spans="1:2" x14ac:dyDescent="0.25">
      <c r="A255" s="147">
        <v>7031</v>
      </c>
      <c r="B255" s="147" t="s">
        <v>234</v>
      </c>
    </row>
    <row r="256" spans="1:2" x14ac:dyDescent="0.25">
      <c r="A256" s="147">
        <v>7035</v>
      </c>
      <c r="B256" s="147" t="s">
        <v>256</v>
      </c>
    </row>
    <row r="257" spans="1:2" x14ac:dyDescent="0.25">
      <c r="A257" s="147">
        <v>7038</v>
      </c>
      <c r="B257" s="147" t="s">
        <v>235</v>
      </c>
    </row>
    <row r="258" spans="1:2" x14ac:dyDescent="0.25">
      <c r="A258" s="147">
        <v>7039</v>
      </c>
      <c r="B258" s="147" t="s">
        <v>236</v>
      </c>
    </row>
    <row r="259" spans="1:2" x14ac:dyDescent="0.25">
      <c r="A259" s="147">
        <v>7041</v>
      </c>
      <c r="B259" s="147" t="s">
        <v>237</v>
      </c>
    </row>
    <row r="260" spans="1:2" x14ac:dyDescent="0.25">
      <c r="A260" s="147">
        <v>7045</v>
      </c>
      <c r="B260" s="147" t="s">
        <v>238</v>
      </c>
    </row>
    <row r="261" spans="1:2" x14ac:dyDescent="0.25">
      <c r="A261" s="147">
        <v>7047</v>
      </c>
      <c r="B261" s="147" t="s">
        <v>239</v>
      </c>
    </row>
    <row r="262" spans="1:2" x14ac:dyDescent="0.25">
      <c r="A262" s="147">
        <v>7052</v>
      </c>
      <c r="B262" s="147" t="s">
        <v>240</v>
      </c>
    </row>
    <row r="263" spans="1:2" x14ac:dyDescent="0.25">
      <c r="A263" s="147">
        <v>7053</v>
      </c>
      <c r="B263" s="147" t="s">
        <v>241</v>
      </c>
    </row>
    <row r="264" spans="1:2" x14ac:dyDescent="0.25">
      <c r="A264" s="147">
        <v>7054</v>
      </c>
      <c r="B264" s="147" t="s">
        <v>242</v>
      </c>
    </row>
    <row r="265" spans="1:2" x14ac:dyDescent="0.25">
      <c r="A265" s="147">
        <v>7055</v>
      </c>
      <c r="B265" s="147" t="s">
        <v>257</v>
      </c>
    </row>
    <row r="266" spans="1:2" x14ac:dyDescent="0.25">
      <c r="A266" s="147">
        <v>7056</v>
      </c>
      <c r="B266" s="147" t="s">
        <v>243</v>
      </c>
    </row>
    <row r="267" spans="1:2" x14ac:dyDescent="0.25">
      <c r="A267" s="147">
        <v>7058</v>
      </c>
      <c r="B267" s="147" t="s">
        <v>244</v>
      </c>
    </row>
    <row r="268" spans="1:2" x14ac:dyDescent="0.25">
      <c r="A268" s="147">
        <v>7059</v>
      </c>
      <c r="B268" s="147" t="s">
        <v>245</v>
      </c>
    </row>
    <row r="269" spans="1:2" x14ac:dyDescent="0.25">
      <c r="A269" s="147">
        <v>7062</v>
      </c>
      <c r="B269" s="147" t="s">
        <v>246</v>
      </c>
    </row>
    <row r="270" spans="1:2" x14ac:dyDescent="0.25">
      <c r="A270" s="147">
        <v>7067</v>
      </c>
      <c r="B270" s="147" t="s">
        <v>100</v>
      </c>
    </row>
    <row r="271" spans="1:2" x14ac:dyDescent="0.25">
      <c r="A271" s="147">
        <v>9000</v>
      </c>
      <c r="B271" s="147" t="s">
        <v>247</v>
      </c>
    </row>
    <row r="272" spans="1:2" x14ac:dyDescent="0.25">
      <c r="A272" s="147">
        <v>9901</v>
      </c>
      <c r="B272" s="147" t="s">
        <v>395</v>
      </c>
    </row>
  </sheetData>
  <sheetProtection sheet="1" objects="1" scenarios="1"/>
  <sortState xmlns:xlrd2="http://schemas.microsoft.com/office/spreadsheetml/2017/richdata2" ref="A1:B291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ADEF"/>
  </sheetPr>
  <dimension ref="A1:L114"/>
  <sheetViews>
    <sheetView showGridLines="0" showRowColHeaders="0" zoomScaleNormal="100" zoomScaleSheetLayoutView="100" workbookViewId="0">
      <selection activeCell="B8" sqref="B8:E8"/>
    </sheetView>
  </sheetViews>
  <sheetFormatPr defaultColWidth="0" defaultRowHeight="15" zeroHeight="1" x14ac:dyDescent="0.25"/>
  <cols>
    <col min="1" max="1" width="5.7109375" customWidth="1"/>
    <col min="2" max="3" width="9.140625" customWidth="1"/>
    <col min="4" max="4" width="7.7109375" customWidth="1"/>
    <col min="5" max="8" width="9.140625" customWidth="1"/>
    <col min="9" max="9" width="10.7109375" style="42" customWidth="1"/>
    <col min="10" max="11" width="9.140625" customWidth="1"/>
    <col min="12" max="12" width="5.7109375" customWidth="1"/>
    <col min="13" max="16384" width="9.140625" hidden="1"/>
  </cols>
  <sheetData>
    <row r="1" spans="2:12" x14ac:dyDescent="0.25"/>
    <row r="2" spans="2:12" ht="69.95" customHeight="1" x14ac:dyDescent="0.25">
      <c r="B2" s="202" t="s">
        <v>293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2" x14ac:dyDescent="0.25"/>
    <row r="4" spans="2:12" ht="15.75" x14ac:dyDescent="0.25">
      <c r="B4" s="196" t="s">
        <v>294</v>
      </c>
      <c r="C4" s="196"/>
      <c r="D4" s="196"/>
      <c r="E4" s="196"/>
      <c r="F4" s="196"/>
      <c r="G4" s="196"/>
      <c r="H4" s="196"/>
      <c r="I4" s="196"/>
      <c r="J4" s="196"/>
      <c r="K4" s="196"/>
      <c r="L4" s="45"/>
    </row>
    <row r="5" spans="2:12" x14ac:dyDescent="0.25">
      <c r="B5" s="197" t="s">
        <v>295</v>
      </c>
      <c r="C5" s="197"/>
      <c r="D5" s="197"/>
      <c r="E5" s="197"/>
      <c r="F5" s="197"/>
      <c r="G5" s="197"/>
      <c r="H5" s="197"/>
      <c r="I5" s="197"/>
      <c r="J5" s="197"/>
      <c r="K5" s="197"/>
    </row>
    <row r="6" spans="2:12" ht="15.75" thickBot="1" x14ac:dyDescent="0.3">
      <c r="B6" s="42"/>
      <c r="C6" s="42"/>
      <c r="D6" s="42"/>
      <c r="E6" s="42"/>
      <c r="F6" s="42"/>
      <c r="G6" s="42"/>
      <c r="H6" s="42"/>
      <c r="J6" s="42"/>
      <c r="K6" s="42"/>
      <c r="L6" s="42"/>
    </row>
    <row r="7" spans="2:12" ht="21.75" customHeight="1" thickBot="1" x14ac:dyDescent="0.3">
      <c r="B7" s="203" t="s">
        <v>296</v>
      </c>
      <c r="C7" s="204"/>
      <c r="D7" s="204"/>
      <c r="E7" s="204"/>
      <c r="F7" s="204" t="s">
        <v>297</v>
      </c>
      <c r="G7" s="204"/>
      <c r="H7" s="204"/>
      <c r="I7" s="43" t="s">
        <v>298</v>
      </c>
      <c r="J7" s="205" t="s">
        <v>299</v>
      </c>
      <c r="K7" s="206"/>
    </row>
    <row r="8" spans="2:12" x14ac:dyDescent="0.25">
      <c r="B8" s="207"/>
      <c r="C8" s="208"/>
      <c r="D8" s="208"/>
      <c r="E8" s="208"/>
      <c r="F8" s="208"/>
      <c r="G8" s="208"/>
      <c r="H8" s="208"/>
      <c r="I8" s="137"/>
      <c r="J8" s="209"/>
      <c r="K8" s="210"/>
    </row>
    <row r="9" spans="2:12" x14ac:dyDescent="0.25">
      <c r="B9" s="192"/>
      <c r="C9" s="193"/>
      <c r="D9" s="193"/>
      <c r="E9" s="193"/>
      <c r="F9" s="193"/>
      <c r="G9" s="193"/>
      <c r="H9" s="193"/>
      <c r="I9" s="138"/>
      <c r="J9" s="194"/>
      <c r="K9" s="195"/>
    </row>
    <row r="10" spans="2:12" x14ac:dyDescent="0.25">
      <c r="B10" s="192"/>
      <c r="C10" s="193"/>
      <c r="D10" s="193"/>
      <c r="E10" s="193"/>
      <c r="F10" s="193"/>
      <c r="G10" s="193"/>
      <c r="H10" s="193"/>
      <c r="I10" s="138"/>
      <c r="J10" s="194"/>
      <c r="K10" s="195"/>
    </row>
    <row r="11" spans="2:12" x14ac:dyDescent="0.25">
      <c r="B11" s="192"/>
      <c r="C11" s="193"/>
      <c r="D11" s="193"/>
      <c r="E11" s="193"/>
      <c r="F11" s="193"/>
      <c r="G11" s="193"/>
      <c r="H11" s="193"/>
      <c r="I11" s="138"/>
      <c r="J11" s="194"/>
      <c r="K11" s="195"/>
    </row>
    <row r="12" spans="2:12" x14ac:dyDescent="0.25">
      <c r="B12" s="192"/>
      <c r="C12" s="193"/>
      <c r="D12" s="193"/>
      <c r="E12" s="193"/>
      <c r="F12" s="193"/>
      <c r="G12" s="193"/>
      <c r="H12" s="193"/>
      <c r="I12" s="138"/>
      <c r="J12" s="194"/>
      <c r="K12" s="195"/>
    </row>
    <row r="13" spans="2:12" x14ac:dyDescent="0.25">
      <c r="B13" s="192"/>
      <c r="C13" s="193"/>
      <c r="D13" s="193"/>
      <c r="E13" s="193"/>
      <c r="F13" s="193"/>
      <c r="G13" s="193"/>
      <c r="H13" s="193"/>
      <c r="I13" s="138"/>
      <c r="J13" s="194"/>
      <c r="K13" s="195"/>
    </row>
    <row r="14" spans="2:12" x14ac:dyDescent="0.25">
      <c r="B14" s="192"/>
      <c r="C14" s="193"/>
      <c r="D14" s="193"/>
      <c r="E14" s="193"/>
      <c r="F14" s="193"/>
      <c r="G14" s="193"/>
      <c r="H14" s="193"/>
      <c r="I14" s="138"/>
      <c r="J14" s="194"/>
      <c r="K14" s="195"/>
    </row>
    <row r="15" spans="2:12" x14ac:dyDescent="0.25">
      <c r="B15" s="192"/>
      <c r="C15" s="193"/>
      <c r="D15" s="193"/>
      <c r="E15" s="193"/>
      <c r="F15" s="193"/>
      <c r="G15" s="193"/>
      <c r="H15" s="193"/>
      <c r="I15" s="138"/>
      <c r="J15" s="194"/>
      <c r="K15" s="195"/>
    </row>
    <row r="16" spans="2:12" x14ac:dyDescent="0.25">
      <c r="B16" s="192"/>
      <c r="C16" s="193"/>
      <c r="D16" s="193"/>
      <c r="E16" s="193"/>
      <c r="F16" s="193"/>
      <c r="G16" s="193"/>
      <c r="H16" s="193"/>
      <c r="I16" s="138"/>
      <c r="J16" s="194"/>
      <c r="K16" s="195"/>
    </row>
    <row r="17" spans="2:11" x14ac:dyDescent="0.25">
      <c r="B17" s="192"/>
      <c r="C17" s="193"/>
      <c r="D17" s="193"/>
      <c r="E17" s="193"/>
      <c r="F17" s="193"/>
      <c r="G17" s="193"/>
      <c r="H17" s="193"/>
      <c r="I17" s="138"/>
      <c r="J17" s="194"/>
      <c r="K17" s="195"/>
    </row>
    <row r="18" spans="2:11" x14ac:dyDescent="0.25">
      <c r="B18" s="192"/>
      <c r="C18" s="193"/>
      <c r="D18" s="193"/>
      <c r="E18" s="193"/>
      <c r="F18" s="193"/>
      <c r="G18" s="193"/>
      <c r="H18" s="193"/>
      <c r="I18" s="138"/>
      <c r="J18" s="194"/>
      <c r="K18" s="195"/>
    </row>
    <row r="19" spans="2:11" x14ac:dyDescent="0.25">
      <c r="B19" s="192"/>
      <c r="C19" s="193"/>
      <c r="D19" s="193"/>
      <c r="E19" s="193"/>
      <c r="F19" s="193"/>
      <c r="G19" s="193"/>
      <c r="H19" s="193"/>
      <c r="I19" s="138"/>
      <c r="J19" s="194"/>
      <c r="K19" s="195"/>
    </row>
    <row r="20" spans="2:11" x14ac:dyDescent="0.25">
      <c r="B20" s="192"/>
      <c r="C20" s="193"/>
      <c r="D20" s="193"/>
      <c r="E20" s="193"/>
      <c r="F20" s="193"/>
      <c r="G20" s="193"/>
      <c r="H20" s="193"/>
      <c r="I20" s="138"/>
      <c r="J20" s="194"/>
      <c r="K20" s="195"/>
    </row>
    <row r="21" spans="2:11" x14ac:dyDescent="0.25">
      <c r="B21" s="192"/>
      <c r="C21" s="193"/>
      <c r="D21" s="193"/>
      <c r="E21" s="193"/>
      <c r="F21" s="193"/>
      <c r="G21" s="193"/>
      <c r="H21" s="193"/>
      <c r="I21" s="138"/>
      <c r="J21" s="194"/>
      <c r="K21" s="195"/>
    </row>
    <row r="22" spans="2:11" x14ac:dyDescent="0.25">
      <c r="B22" s="192"/>
      <c r="C22" s="193"/>
      <c r="D22" s="193"/>
      <c r="E22" s="193"/>
      <c r="F22" s="193"/>
      <c r="G22" s="193"/>
      <c r="H22" s="193"/>
      <c r="I22" s="138"/>
      <c r="J22" s="194"/>
      <c r="K22" s="195"/>
    </row>
    <row r="23" spans="2:11" x14ac:dyDescent="0.25">
      <c r="B23" s="192"/>
      <c r="C23" s="193"/>
      <c r="D23" s="193"/>
      <c r="E23" s="193"/>
      <c r="F23" s="193"/>
      <c r="G23" s="193"/>
      <c r="H23" s="193"/>
      <c r="I23" s="138"/>
      <c r="J23" s="194"/>
      <c r="K23" s="195"/>
    </row>
    <row r="24" spans="2:11" x14ac:dyDescent="0.25">
      <c r="B24" s="192"/>
      <c r="C24" s="193"/>
      <c r="D24" s="193"/>
      <c r="E24" s="193"/>
      <c r="F24" s="193"/>
      <c r="G24" s="193"/>
      <c r="H24" s="193"/>
      <c r="I24" s="138"/>
      <c r="J24" s="194"/>
      <c r="K24" s="195"/>
    </row>
    <row r="25" spans="2:11" x14ac:dyDescent="0.25">
      <c r="B25" s="192"/>
      <c r="C25" s="193"/>
      <c r="D25" s="193"/>
      <c r="E25" s="193"/>
      <c r="F25" s="193"/>
      <c r="G25" s="193"/>
      <c r="H25" s="193"/>
      <c r="I25" s="138"/>
      <c r="J25" s="194"/>
      <c r="K25" s="195"/>
    </row>
    <row r="26" spans="2:11" x14ac:dyDescent="0.25">
      <c r="B26" s="192"/>
      <c r="C26" s="193"/>
      <c r="D26" s="193"/>
      <c r="E26" s="193"/>
      <c r="F26" s="193"/>
      <c r="G26" s="193"/>
      <c r="H26" s="193"/>
      <c r="I26" s="138"/>
      <c r="J26" s="194"/>
      <c r="K26" s="195"/>
    </row>
    <row r="27" spans="2:11" x14ac:dyDescent="0.25">
      <c r="B27" s="192"/>
      <c r="C27" s="193"/>
      <c r="D27" s="193"/>
      <c r="E27" s="193"/>
      <c r="F27" s="193"/>
      <c r="G27" s="193"/>
      <c r="H27" s="193"/>
      <c r="I27" s="138"/>
      <c r="J27" s="194"/>
      <c r="K27" s="195"/>
    </row>
    <row r="28" spans="2:11" x14ac:dyDescent="0.25">
      <c r="B28" s="192"/>
      <c r="C28" s="193"/>
      <c r="D28" s="193"/>
      <c r="E28" s="193"/>
      <c r="F28" s="193"/>
      <c r="G28" s="193"/>
      <c r="H28" s="193"/>
      <c r="I28" s="138"/>
      <c r="J28" s="194"/>
      <c r="K28" s="195"/>
    </row>
    <row r="29" spans="2:11" x14ac:dyDescent="0.25">
      <c r="B29" s="192"/>
      <c r="C29" s="193"/>
      <c r="D29" s="193"/>
      <c r="E29" s="193"/>
      <c r="F29" s="193"/>
      <c r="G29" s="193"/>
      <c r="H29" s="193"/>
      <c r="I29" s="138"/>
      <c r="J29" s="194"/>
      <c r="K29" s="195"/>
    </row>
    <row r="30" spans="2:11" x14ac:dyDescent="0.25">
      <c r="B30" s="192"/>
      <c r="C30" s="193"/>
      <c r="D30" s="193"/>
      <c r="E30" s="193"/>
      <c r="F30" s="193"/>
      <c r="G30" s="193"/>
      <c r="H30" s="193"/>
      <c r="I30" s="138"/>
      <c r="J30" s="194"/>
      <c r="K30" s="195"/>
    </row>
    <row r="31" spans="2:11" x14ac:dyDescent="0.25">
      <c r="B31" s="192"/>
      <c r="C31" s="193"/>
      <c r="D31" s="193"/>
      <c r="E31" s="193"/>
      <c r="F31" s="193"/>
      <c r="G31" s="193"/>
      <c r="H31" s="193"/>
      <c r="I31" s="138"/>
      <c r="J31" s="194"/>
      <c r="K31" s="195"/>
    </row>
    <row r="32" spans="2:11" x14ac:dyDescent="0.25">
      <c r="B32" s="192"/>
      <c r="C32" s="193"/>
      <c r="D32" s="193"/>
      <c r="E32" s="193"/>
      <c r="F32" s="193"/>
      <c r="G32" s="193"/>
      <c r="H32" s="193"/>
      <c r="I32" s="138"/>
      <c r="J32" s="194"/>
      <c r="K32" s="195"/>
    </row>
    <row r="33" spans="2:11" x14ac:dyDescent="0.25">
      <c r="B33" s="192"/>
      <c r="C33" s="193"/>
      <c r="D33" s="193"/>
      <c r="E33" s="193"/>
      <c r="F33" s="193"/>
      <c r="G33" s="193"/>
      <c r="H33" s="193"/>
      <c r="I33" s="138"/>
      <c r="J33" s="194"/>
      <c r="K33" s="195"/>
    </row>
    <row r="34" spans="2:11" x14ac:dyDescent="0.25">
      <c r="B34" s="192"/>
      <c r="C34" s="193"/>
      <c r="D34" s="193"/>
      <c r="E34" s="193"/>
      <c r="F34" s="193"/>
      <c r="G34" s="193"/>
      <c r="H34" s="193"/>
      <c r="I34" s="138"/>
      <c r="J34" s="194"/>
      <c r="K34" s="195"/>
    </row>
    <row r="35" spans="2:11" x14ac:dyDescent="0.25">
      <c r="B35" s="192"/>
      <c r="C35" s="193"/>
      <c r="D35" s="193"/>
      <c r="E35" s="193"/>
      <c r="F35" s="193"/>
      <c r="G35" s="193"/>
      <c r="H35" s="193"/>
      <c r="I35" s="138"/>
      <c r="J35" s="194"/>
      <c r="K35" s="195"/>
    </row>
    <row r="36" spans="2:11" x14ac:dyDescent="0.25">
      <c r="B36" s="192"/>
      <c r="C36" s="193"/>
      <c r="D36" s="193"/>
      <c r="E36" s="193"/>
      <c r="F36" s="193"/>
      <c r="G36" s="193"/>
      <c r="H36" s="193"/>
      <c r="I36" s="138"/>
      <c r="J36" s="194"/>
      <c r="K36" s="195"/>
    </row>
    <row r="37" spans="2:11" x14ac:dyDescent="0.25">
      <c r="B37" s="192"/>
      <c r="C37" s="193"/>
      <c r="D37" s="193"/>
      <c r="E37" s="193"/>
      <c r="F37" s="193"/>
      <c r="G37" s="193"/>
      <c r="H37" s="193"/>
      <c r="I37" s="138"/>
      <c r="J37" s="194"/>
      <c r="K37" s="195"/>
    </row>
    <row r="38" spans="2:11" x14ac:dyDescent="0.25">
      <c r="B38" s="192"/>
      <c r="C38" s="193"/>
      <c r="D38" s="193"/>
      <c r="E38" s="193"/>
      <c r="F38" s="193"/>
      <c r="G38" s="193"/>
      <c r="H38" s="193"/>
      <c r="I38" s="138"/>
      <c r="J38" s="194"/>
      <c r="K38" s="195"/>
    </row>
    <row r="39" spans="2:11" x14ac:dyDescent="0.25">
      <c r="B39" s="192"/>
      <c r="C39" s="193"/>
      <c r="D39" s="193"/>
      <c r="E39" s="193"/>
      <c r="F39" s="193"/>
      <c r="G39" s="193"/>
      <c r="H39" s="193"/>
      <c r="I39" s="138"/>
      <c r="J39" s="194"/>
      <c r="K39" s="195"/>
    </row>
    <row r="40" spans="2:11" x14ac:dyDescent="0.25">
      <c r="B40" s="192"/>
      <c r="C40" s="193"/>
      <c r="D40" s="193"/>
      <c r="E40" s="193"/>
      <c r="F40" s="193"/>
      <c r="G40" s="193"/>
      <c r="H40" s="193"/>
      <c r="I40" s="138"/>
      <c r="J40" s="194"/>
      <c r="K40" s="195"/>
    </row>
    <row r="41" spans="2:11" x14ac:dyDescent="0.25">
      <c r="B41" s="192"/>
      <c r="C41" s="193"/>
      <c r="D41" s="193"/>
      <c r="E41" s="193"/>
      <c r="F41" s="193"/>
      <c r="G41" s="193"/>
      <c r="H41" s="193"/>
      <c r="I41" s="138"/>
      <c r="J41" s="194"/>
      <c r="K41" s="195"/>
    </row>
    <row r="42" spans="2:11" x14ac:dyDescent="0.25">
      <c r="B42" s="192"/>
      <c r="C42" s="193"/>
      <c r="D42" s="193"/>
      <c r="E42" s="193"/>
      <c r="F42" s="193"/>
      <c r="G42" s="193"/>
      <c r="H42" s="193"/>
      <c r="I42" s="138"/>
      <c r="J42" s="194"/>
      <c r="K42" s="195"/>
    </row>
    <row r="43" spans="2:11" x14ac:dyDescent="0.25">
      <c r="B43" s="192"/>
      <c r="C43" s="193"/>
      <c r="D43" s="193"/>
      <c r="E43" s="193"/>
      <c r="F43" s="193"/>
      <c r="G43" s="193"/>
      <c r="H43" s="193"/>
      <c r="I43" s="138"/>
      <c r="J43" s="194"/>
      <c r="K43" s="195"/>
    </row>
    <row r="44" spans="2:11" x14ac:dyDescent="0.25">
      <c r="B44" s="192"/>
      <c r="C44" s="193"/>
      <c r="D44" s="193"/>
      <c r="E44" s="193"/>
      <c r="F44" s="193"/>
      <c r="G44" s="193"/>
      <c r="H44" s="193"/>
      <c r="I44" s="138"/>
      <c r="J44" s="194"/>
      <c r="K44" s="195"/>
    </row>
    <row r="45" spans="2:11" x14ac:dyDescent="0.25">
      <c r="B45" s="192"/>
      <c r="C45" s="193"/>
      <c r="D45" s="193"/>
      <c r="E45" s="193"/>
      <c r="F45" s="193"/>
      <c r="G45" s="193"/>
      <c r="H45" s="193"/>
      <c r="I45" s="138"/>
      <c r="J45" s="194"/>
      <c r="K45" s="195"/>
    </row>
    <row r="46" spans="2:11" x14ac:dyDescent="0.25">
      <c r="B46" s="192"/>
      <c r="C46" s="193"/>
      <c r="D46" s="193"/>
      <c r="E46" s="193"/>
      <c r="F46" s="193"/>
      <c r="G46" s="193"/>
      <c r="H46" s="193"/>
      <c r="I46" s="138"/>
      <c r="J46" s="194"/>
      <c r="K46" s="195"/>
    </row>
    <row r="47" spans="2:11" x14ac:dyDescent="0.25">
      <c r="B47" s="192"/>
      <c r="C47" s="193"/>
      <c r="D47" s="193"/>
      <c r="E47" s="193"/>
      <c r="F47" s="193"/>
      <c r="G47" s="193"/>
      <c r="H47" s="193"/>
      <c r="I47" s="138"/>
      <c r="J47" s="194"/>
      <c r="K47" s="195"/>
    </row>
    <row r="48" spans="2:11" x14ac:dyDescent="0.25">
      <c r="B48" s="192"/>
      <c r="C48" s="193"/>
      <c r="D48" s="193"/>
      <c r="E48" s="193"/>
      <c r="F48" s="193"/>
      <c r="G48" s="193"/>
      <c r="H48" s="193"/>
      <c r="I48" s="138"/>
      <c r="J48" s="194"/>
      <c r="K48" s="195"/>
    </row>
    <row r="49" spans="2:11" x14ac:dyDescent="0.25">
      <c r="B49" s="192"/>
      <c r="C49" s="193"/>
      <c r="D49" s="193"/>
      <c r="E49" s="193"/>
      <c r="F49" s="193"/>
      <c r="G49" s="193"/>
      <c r="H49" s="193"/>
      <c r="I49" s="138"/>
      <c r="J49" s="194"/>
      <c r="K49" s="195"/>
    </row>
    <row r="50" spans="2:11" x14ac:dyDescent="0.25">
      <c r="B50" s="192"/>
      <c r="C50" s="193"/>
      <c r="D50" s="193"/>
      <c r="E50" s="193"/>
      <c r="F50" s="193"/>
      <c r="G50" s="193"/>
      <c r="H50" s="193"/>
      <c r="I50" s="138"/>
      <c r="J50" s="194"/>
      <c r="K50" s="195"/>
    </row>
    <row r="51" spans="2:11" x14ac:dyDescent="0.25">
      <c r="B51" s="192"/>
      <c r="C51" s="193"/>
      <c r="D51" s="193"/>
      <c r="E51" s="193"/>
      <c r="F51" s="193"/>
      <c r="G51" s="193"/>
      <c r="H51" s="193"/>
      <c r="I51" s="138"/>
      <c r="J51" s="194"/>
      <c r="K51" s="195"/>
    </row>
    <row r="52" spans="2:11" x14ac:dyDescent="0.25">
      <c r="B52" s="192"/>
      <c r="C52" s="193"/>
      <c r="D52" s="193"/>
      <c r="E52" s="193"/>
      <c r="F52" s="193"/>
      <c r="G52" s="193"/>
      <c r="H52" s="193"/>
      <c r="I52" s="138"/>
      <c r="J52" s="194"/>
      <c r="K52" s="195"/>
    </row>
    <row r="53" spans="2:11" x14ac:dyDescent="0.25">
      <c r="B53" s="192"/>
      <c r="C53" s="193"/>
      <c r="D53" s="193"/>
      <c r="E53" s="193"/>
      <c r="F53" s="193"/>
      <c r="G53" s="193"/>
      <c r="H53" s="193"/>
      <c r="I53" s="138"/>
      <c r="J53" s="194"/>
      <c r="K53" s="195"/>
    </row>
    <row r="54" spans="2:11" x14ac:dyDescent="0.25">
      <c r="B54" s="192"/>
      <c r="C54" s="193"/>
      <c r="D54" s="193"/>
      <c r="E54" s="193"/>
      <c r="F54" s="193"/>
      <c r="G54" s="193"/>
      <c r="H54" s="193"/>
      <c r="I54" s="138"/>
      <c r="J54" s="194"/>
      <c r="K54" s="195"/>
    </row>
    <row r="55" spans="2:11" x14ac:dyDescent="0.25">
      <c r="B55" s="192"/>
      <c r="C55" s="193"/>
      <c r="D55" s="193"/>
      <c r="E55" s="193"/>
      <c r="F55" s="193"/>
      <c r="G55" s="193"/>
      <c r="H55" s="193"/>
      <c r="I55" s="138"/>
      <c r="J55" s="194"/>
      <c r="K55" s="195"/>
    </row>
    <row r="56" spans="2:11" x14ac:dyDescent="0.25">
      <c r="B56" s="192"/>
      <c r="C56" s="193"/>
      <c r="D56" s="193"/>
      <c r="E56" s="193"/>
      <c r="F56" s="193"/>
      <c r="G56" s="193"/>
      <c r="H56" s="193"/>
      <c r="I56" s="138"/>
      <c r="J56" s="194"/>
      <c r="K56" s="195"/>
    </row>
    <row r="57" spans="2:11" x14ac:dyDescent="0.25">
      <c r="B57" s="192"/>
      <c r="C57" s="193"/>
      <c r="D57" s="193"/>
      <c r="E57" s="193"/>
      <c r="F57" s="193"/>
      <c r="G57" s="193"/>
      <c r="H57" s="193"/>
      <c r="I57" s="138"/>
      <c r="J57" s="194"/>
      <c r="K57" s="195"/>
    </row>
    <row r="58" spans="2:11" x14ac:dyDescent="0.25">
      <c r="B58" s="192"/>
      <c r="C58" s="193"/>
      <c r="D58" s="193"/>
      <c r="E58" s="193"/>
      <c r="F58" s="193"/>
      <c r="G58" s="193"/>
      <c r="H58" s="193"/>
      <c r="I58" s="138"/>
      <c r="J58" s="194"/>
      <c r="K58" s="195"/>
    </row>
    <row r="59" spans="2:11" x14ac:dyDescent="0.25">
      <c r="B59" s="192"/>
      <c r="C59" s="193"/>
      <c r="D59" s="193"/>
      <c r="E59" s="193"/>
      <c r="F59" s="193"/>
      <c r="G59" s="193"/>
      <c r="H59" s="193"/>
      <c r="I59" s="138"/>
      <c r="J59" s="194"/>
      <c r="K59" s="195"/>
    </row>
    <row r="60" spans="2:11" x14ac:dyDescent="0.25">
      <c r="B60" s="192"/>
      <c r="C60" s="193"/>
      <c r="D60" s="193"/>
      <c r="E60" s="193"/>
      <c r="F60" s="193"/>
      <c r="G60" s="193"/>
      <c r="H60" s="193"/>
      <c r="I60" s="138"/>
      <c r="J60" s="194"/>
      <c r="K60" s="195"/>
    </row>
    <row r="61" spans="2:11" x14ac:dyDescent="0.25">
      <c r="B61" s="192"/>
      <c r="C61" s="193"/>
      <c r="D61" s="193"/>
      <c r="E61" s="193"/>
      <c r="F61" s="193"/>
      <c r="G61" s="193"/>
      <c r="H61" s="193"/>
      <c r="I61" s="138"/>
      <c r="J61" s="194"/>
      <c r="K61" s="195"/>
    </row>
    <row r="62" spans="2:11" x14ac:dyDescent="0.25">
      <c r="B62" s="192"/>
      <c r="C62" s="193"/>
      <c r="D62" s="193"/>
      <c r="E62" s="193"/>
      <c r="F62" s="193"/>
      <c r="G62" s="193"/>
      <c r="H62" s="193"/>
      <c r="I62" s="138"/>
      <c r="J62" s="194"/>
      <c r="K62" s="195"/>
    </row>
    <row r="63" spans="2:11" x14ac:dyDescent="0.25">
      <c r="B63" s="192"/>
      <c r="C63" s="193"/>
      <c r="D63" s="193"/>
      <c r="E63" s="193"/>
      <c r="F63" s="193"/>
      <c r="G63" s="193"/>
      <c r="H63" s="193"/>
      <c r="I63" s="138"/>
      <c r="J63" s="194"/>
      <c r="K63" s="195"/>
    </row>
    <row r="64" spans="2:11" x14ac:dyDescent="0.25">
      <c r="B64" s="192"/>
      <c r="C64" s="193"/>
      <c r="D64" s="193"/>
      <c r="E64" s="193"/>
      <c r="F64" s="193"/>
      <c r="G64" s="193"/>
      <c r="H64" s="193"/>
      <c r="I64" s="138"/>
      <c r="J64" s="194"/>
      <c r="K64" s="195"/>
    </row>
    <row r="65" spans="2:11" x14ac:dyDescent="0.25">
      <c r="B65" s="192"/>
      <c r="C65" s="193"/>
      <c r="D65" s="193"/>
      <c r="E65" s="193"/>
      <c r="F65" s="193"/>
      <c r="G65" s="193"/>
      <c r="H65" s="193"/>
      <c r="I65" s="138"/>
      <c r="J65" s="194"/>
      <c r="K65" s="195"/>
    </row>
    <row r="66" spans="2:11" x14ac:dyDescent="0.25">
      <c r="B66" s="192"/>
      <c r="C66" s="193"/>
      <c r="D66" s="193"/>
      <c r="E66" s="193"/>
      <c r="F66" s="193"/>
      <c r="G66" s="193"/>
      <c r="H66" s="193"/>
      <c r="I66" s="138"/>
      <c r="J66" s="194"/>
      <c r="K66" s="195"/>
    </row>
    <row r="67" spans="2:11" x14ac:dyDescent="0.25">
      <c r="B67" s="192"/>
      <c r="C67" s="193"/>
      <c r="D67" s="193"/>
      <c r="E67" s="193"/>
      <c r="F67" s="193"/>
      <c r="G67" s="193"/>
      <c r="H67" s="193"/>
      <c r="I67" s="138"/>
      <c r="J67" s="194"/>
      <c r="K67" s="195"/>
    </row>
    <row r="68" spans="2:11" x14ac:dyDescent="0.25">
      <c r="B68" s="192"/>
      <c r="C68" s="193"/>
      <c r="D68" s="193"/>
      <c r="E68" s="193"/>
      <c r="F68" s="193"/>
      <c r="G68" s="193"/>
      <c r="H68" s="193"/>
      <c r="I68" s="138"/>
      <c r="J68" s="194"/>
      <c r="K68" s="195"/>
    </row>
    <row r="69" spans="2:11" x14ac:dyDescent="0.25">
      <c r="B69" s="192"/>
      <c r="C69" s="193"/>
      <c r="D69" s="193"/>
      <c r="E69" s="193"/>
      <c r="F69" s="193"/>
      <c r="G69" s="193"/>
      <c r="H69" s="193"/>
      <c r="I69" s="138"/>
      <c r="J69" s="194"/>
      <c r="K69" s="195"/>
    </row>
    <row r="70" spans="2:11" x14ac:dyDescent="0.25">
      <c r="B70" s="192"/>
      <c r="C70" s="193"/>
      <c r="D70" s="193"/>
      <c r="E70" s="193"/>
      <c r="F70" s="193"/>
      <c r="G70" s="193"/>
      <c r="H70" s="193"/>
      <c r="I70" s="138"/>
      <c r="J70" s="194"/>
      <c r="K70" s="195"/>
    </row>
    <row r="71" spans="2:11" x14ac:dyDescent="0.25">
      <c r="B71" s="192"/>
      <c r="C71" s="193"/>
      <c r="D71" s="193"/>
      <c r="E71" s="193"/>
      <c r="F71" s="193"/>
      <c r="G71" s="193"/>
      <c r="H71" s="193"/>
      <c r="I71" s="138"/>
      <c r="J71" s="194"/>
      <c r="K71" s="195"/>
    </row>
    <row r="72" spans="2:11" x14ac:dyDescent="0.25">
      <c r="B72" s="192"/>
      <c r="C72" s="193"/>
      <c r="D72" s="193"/>
      <c r="E72" s="193"/>
      <c r="F72" s="193"/>
      <c r="G72" s="193"/>
      <c r="H72" s="193"/>
      <c r="I72" s="138"/>
      <c r="J72" s="194"/>
      <c r="K72" s="195"/>
    </row>
    <row r="73" spans="2:11" x14ac:dyDescent="0.25">
      <c r="B73" s="192"/>
      <c r="C73" s="193"/>
      <c r="D73" s="193"/>
      <c r="E73" s="193"/>
      <c r="F73" s="193"/>
      <c r="G73" s="193"/>
      <c r="H73" s="193"/>
      <c r="I73" s="138"/>
      <c r="J73" s="194"/>
      <c r="K73" s="195"/>
    </row>
    <row r="74" spans="2:11" x14ac:dyDescent="0.25">
      <c r="B74" s="192"/>
      <c r="C74" s="193"/>
      <c r="D74" s="193"/>
      <c r="E74" s="193"/>
      <c r="F74" s="193"/>
      <c r="G74" s="193"/>
      <c r="H74" s="193"/>
      <c r="I74" s="138"/>
      <c r="J74" s="194"/>
      <c r="K74" s="195"/>
    </row>
    <row r="75" spans="2:11" x14ac:dyDescent="0.25">
      <c r="B75" s="192"/>
      <c r="C75" s="193"/>
      <c r="D75" s="193"/>
      <c r="E75" s="193"/>
      <c r="F75" s="193"/>
      <c r="G75" s="193"/>
      <c r="H75" s="193"/>
      <c r="I75" s="138"/>
      <c r="J75" s="194"/>
      <c r="K75" s="195"/>
    </row>
    <row r="76" spans="2:11" x14ac:dyDescent="0.25">
      <c r="B76" s="192"/>
      <c r="C76" s="193"/>
      <c r="D76" s="193"/>
      <c r="E76" s="193"/>
      <c r="F76" s="193"/>
      <c r="G76" s="193"/>
      <c r="H76" s="193"/>
      <c r="I76" s="138"/>
      <c r="J76" s="194"/>
      <c r="K76" s="195"/>
    </row>
    <row r="77" spans="2:11" x14ac:dyDescent="0.25">
      <c r="B77" s="192"/>
      <c r="C77" s="193"/>
      <c r="D77" s="193"/>
      <c r="E77" s="193"/>
      <c r="F77" s="193"/>
      <c r="G77" s="193"/>
      <c r="H77" s="193"/>
      <c r="I77" s="138"/>
      <c r="J77" s="194"/>
      <c r="K77" s="195"/>
    </row>
    <row r="78" spans="2:11" x14ac:dyDescent="0.25">
      <c r="B78" s="192"/>
      <c r="C78" s="193"/>
      <c r="D78" s="193"/>
      <c r="E78" s="193"/>
      <c r="F78" s="193"/>
      <c r="G78" s="193"/>
      <c r="H78" s="193"/>
      <c r="I78" s="138"/>
      <c r="J78" s="194"/>
      <c r="K78" s="195"/>
    </row>
    <row r="79" spans="2:11" x14ac:dyDescent="0.25">
      <c r="B79" s="192"/>
      <c r="C79" s="193"/>
      <c r="D79" s="193"/>
      <c r="E79" s="193"/>
      <c r="F79" s="193"/>
      <c r="G79" s="193"/>
      <c r="H79" s="193"/>
      <c r="I79" s="138"/>
      <c r="J79" s="194"/>
      <c r="K79" s="195"/>
    </row>
    <row r="80" spans="2:11" x14ac:dyDescent="0.25">
      <c r="B80" s="192"/>
      <c r="C80" s="193"/>
      <c r="D80" s="193"/>
      <c r="E80" s="193"/>
      <c r="F80" s="193"/>
      <c r="G80" s="193"/>
      <c r="H80" s="193"/>
      <c r="I80" s="138"/>
      <c r="J80" s="194"/>
      <c r="K80" s="195"/>
    </row>
    <row r="81" spans="2:11" x14ac:dyDescent="0.25">
      <c r="B81" s="192"/>
      <c r="C81" s="193"/>
      <c r="D81" s="193"/>
      <c r="E81" s="193"/>
      <c r="F81" s="193"/>
      <c r="G81" s="193"/>
      <c r="H81" s="193"/>
      <c r="I81" s="138"/>
      <c r="J81" s="194"/>
      <c r="K81" s="195"/>
    </row>
    <row r="82" spans="2:11" x14ac:dyDescent="0.25">
      <c r="B82" s="192"/>
      <c r="C82" s="193"/>
      <c r="D82" s="193"/>
      <c r="E82" s="193"/>
      <c r="F82" s="193"/>
      <c r="G82" s="193"/>
      <c r="H82" s="193"/>
      <c r="I82" s="138"/>
      <c r="J82" s="194"/>
      <c r="K82" s="195"/>
    </row>
    <row r="83" spans="2:11" x14ac:dyDescent="0.25">
      <c r="B83" s="192"/>
      <c r="C83" s="193"/>
      <c r="D83" s="193"/>
      <c r="E83" s="193"/>
      <c r="F83" s="193"/>
      <c r="G83" s="193"/>
      <c r="H83" s="193"/>
      <c r="I83" s="138"/>
      <c r="J83" s="194"/>
      <c r="K83" s="195"/>
    </row>
    <row r="84" spans="2:11" x14ac:dyDescent="0.25">
      <c r="B84" s="192"/>
      <c r="C84" s="193"/>
      <c r="D84" s="193"/>
      <c r="E84" s="193"/>
      <c r="F84" s="193"/>
      <c r="G84" s="193"/>
      <c r="H84" s="193"/>
      <c r="I84" s="138"/>
      <c r="J84" s="194"/>
      <c r="K84" s="195"/>
    </row>
    <row r="85" spans="2:11" x14ac:dyDescent="0.25">
      <c r="B85" s="192"/>
      <c r="C85" s="193"/>
      <c r="D85" s="193"/>
      <c r="E85" s="193"/>
      <c r="F85" s="193"/>
      <c r="G85" s="193"/>
      <c r="H85" s="193"/>
      <c r="I85" s="138"/>
      <c r="J85" s="194"/>
      <c r="K85" s="195"/>
    </row>
    <row r="86" spans="2:11" x14ac:dyDescent="0.25">
      <c r="B86" s="192"/>
      <c r="C86" s="193"/>
      <c r="D86" s="193"/>
      <c r="E86" s="193"/>
      <c r="F86" s="193"/>
      <c r="G86" s="193"/>
      <c r="H86" s="193"/>
      <c r="I86" s="138"/>
      <c r="J86" s="194"/>
      <c r="K86" s="195"/>
    </row>
    <row r="87" spans="2:11" x14ac:dyDescent="0.25">
      <c r="B87" s="192"/>
      <c r="C87" s="193"/>
      <c r="D87" s="193"/>
      <c r="E87" s="193"/>
      <c r="F87" s="193"/>
      <c r="G87" s="193"/>
      <c r="H87" s="193"/>
      <c r="I87" s="138"/>
      <c r="J87" s="194"/>
      <c r="K87" s="195"/>
    </row>
    <row r="88" spans="2:11" x14ac:dyDescent="0.25">
      <c r="B88" s="192"/>
      <c r="C88" s="193"/>
      <c r="D88" s="193"/>
      <c r="E88" s="193"/>
      <c r="F88" s="193"/>
      <c r="G88" s="193"/>
      <c r="H88" s="193"/>
      <c r="I88" s="138"/>
      <c r="J88" s="194"/>
      <c r="K88" s="195"/>
    </row>
    <row r="89" spans="2:11" x14ac:dyDescent="0.25">
      <c r="B89" s="192"/>
      <c r="C89" s="193"/>
      <c r="D89" s="193"/>
      <c r="E89" s="193"/>
      <c r="F89" s="193"/>
      <c r="G89" s="193"/>
      <c r="H89" s="193"/>
      <c r="I89" s="138"/>
      <c r="J89" s="194"/>
      <c r="K89" s="195"/>
    </row>
    <row r="90" spans="2:11" x14ac:dyDescent="0.25">
      <c r="B90" s="192"/>
      <c r="C90" s="193"/>
      <c r="D90" s="193"/>
      <c r="E90" s="193"/>
      <c r="F90" s="193"/>
      <c r="G90" s="193"/>
      <c r="H90" s="193"/>
      <c r="I90" s="138"/>
      <c r="J90" s="194"/>
      <c r="K90" s="195"/>
    </row>
    <row r="91" spans="2:11" x14ac:dyDescent="0.25">
      <c r="B91" s="192"/>
      <c r="C91" s="193"/>
      <c r="D91" s="193"/>
      <c r="E91" s="193"/>
      <c r="F91" s="193"/>
      <c r="G91" s="193"/>
      <c r="H91" s="193"/>
      <c r="I91" s="138"/>
      <c r="J91" s="194"/>
      <c r="K91" s="195"/>
    </row>
    <row r="92" spans="2:11" x14ac:dyDescent="0.25">
      <c r="B92" s="192"/>
      <c r="C92" s="193"/>
      <c r="D92" s="193"/>
      <c r="E92" s="193"/>
      <c r="F92" s="193"/>
      <c r="G92" s="193"/>
      <c r="H92" s="193"/>
      <c r="I92" s="138"/>
      <c r="J92" s="194"/>
      <c r="K92" s="195"/>
    </row>
    <row r="93" spans="2:11" x14ac:dyDescent="0.25">
      <c r="B93" s="192"/>
      <c r="C93" s="193"/>
      <c r="D93" s="193"/>
      <c r="E93" s="193"/>
      <c r="F93" s="193"/>
      <c r="G93" s="193"/>
      <c r="H93" s="193"/>
      <c r="I93" s="138"/>
      <c r="J93" s="194"/>
      <c r="K93" s="195"/>
    </row>
    <row r="94" spans="2:11" x14ac:dyDescent="0.25">
      <c r="B94" s="192"/>
      <c r="C94" s="193"/>
      <c r="D94" s="193"/>
      <c r="E94" s="193"/>
      <c r="F94" s="193"/>
      <c r="G94" s="193"/>
      <c r="H94" s="193"/>
      <c r="I94" s="138"/>
      <c r="J94" s="194"/>
      <c r="K94" s="195"/>
    </row>
    <row r="95" spans="2:11" x14ac:dyDescent="0.25">
      <c r="B95" s="192"/>
      <c r="C95" s="193"/>
      <c r="D95" s="193"/>
      <c r="E95" s="193"/>
      <c r="F95" s="193"/>
      <c r="G95" s="193"/>
      <c r="H95" s="193"/>
      <c r="I95" s="138"/>
      <c r="J95" s="194"/>
      <c r="K95" s="195"/>
    </row>
    <row r="96" spans="2:11" x14ac:dyDescent="0.25">
      <c r="B96" s="192"/>
      <c r="C96" s="193"/>
      <c r="D96" s="193"/>
      <c r="E96" s="193"/>
      <c r="F96" s="193"/>
      <c r="G96" s="193"/>
      <c r="H96" s="193"/>
      <c r="I96" s="138"/>
      <c r="J96" s="194"/>
      <c r="K96" s="195"/>
    </row>
    <row r="97" spans="2:11" x14ac:dyDescent="0.25">
      <c r="B97" s="192"/>
      <c r="C97" s="193"/>
      <c r="D97" s="193"/>
      <c r="E97" s="193"/>
      <c r="F97" s="193"/>
      <c r="G97" s="193"/>
      <c r="H97" s="193"/>
      <c r="I97" s="138"/>
      <c r="J97" s="194"/>
      <c r="K97" s="195"/>
    </row>
    <row r="98" spans="2:11" x14ac:dyDescent="0.25">
      <c r="B98" s="192"/>
      <c r="C98" s="193"/>
      <c r="D98" s="193"/>
      <c r="E98" s="193"/>
      <c r="F98" s="193"/>
      <c r="G98" s="193"/>
      <c r="H98" s="193"/>
      <c r="I98" s="138"/>
      <c r="J98" s="194"/>
      <c r="K98" s="195"/>
    </row>
    <row r="99" spans="2:11" x14ac:dyDescent="0.25">
      <c r="B99" s="192"/>
      <c r="C99" s="193"/>
      <c r="D99" s="193"/>
      <c r="E99" s="193"/>
      <c r="F99" s="193"/>
      <c r="G99" s="193"/>
      <c r="H99" s="193"/>
      <c r="I99" s="138"/>
      <c r="J99" s="194"/>
      <c r="K99" s="195"/>
    </row>
    <row r="100" spans="2:11" x14ac:dyDescent="0.25">
      <c r="B100" s="192"/>
      <c r="C100" s="193"/>
      <c r="D100" s="193"/>
      <c r="E100" s="193"/>
      <c r="F100" s="193"/>
      <c r="G100" s="193"/>
      <c r="H100" s="193"/>
      <c r="I100" s="138"/>
      <c r="J100" s="194"/>
      <c r="K100" s="195"/>
    </row>
    <row r="101" spans="2:11" x14ac:dyDescent="0.25">
      <c r="B101" s="192"/>
      <c r="C101" s="193"/>
      <c r="D101" s="193"/>
      <c r="E101" s="193"/>
      <c r="F101" s="193"/>
      <c r="G101" s="193"/>
      <c r="H101" s="193"/>
      <c r="I101" s="138"/>
      <c r="J101" s="194"/>
      <c r="K101" s="195"/>
    </row>
    <row r="102" spans="2:11" x14ac:dyDescent="0.25">
      <c r="B102" s="192"/>
      <c r="C102" s="193"/>
      <c r="D102" s="193"/>
      <c r="E102" s="193"/>
      <c r="F102" s="193"/>
      <c r="G102" s="193"/>
      <c r="H102" s="193"/>
      <c r="I102" s="138"/>
      <c r="J102" s="194"/>
      <c r="K102" s="195"/>
    </row>
    <row r="103" spans="2:11" x14ac:dyDescent="0.25">
      <c r="B103" s="192"/>
      <c r="C103" s="193"/>
      <c r="D103" s="193"/>
      <c r="E103" s="193"/>
      <c r="F103" s="193"/>
      <c r="G103" s="193"/>
      <c r="H103" s="193"/>
      <c r="I103" s="138"/>
      <c r="J103" s="194"/>
      <c r="K103" s="195"/>
    </row>
    <row r="104" spans="2:11" x14ac:dyDescent="0.25">
      <c r="B104" s="192"/>
      <c r="C104" s="193"/>
      <c r="D104" s="193"/>
      <c r="E104" s="193"/>
      <c r="F104" s="193"/>
      <c r="G104" s="193"/>
      <c r="H104" s="193"/>
      <c r="I104" s="138"/>
      <c r="J104" s="194"/>
      <c r="K104" s="195"/>
    </row>
    <row r="105" spans="2:11" x14ac:dyDescent="0.25">
      <c r="B105" s="192"/>
      <c r="C105" s="193"/>
      <c r="D105" s="193"/>
      <c r="E105" s="193"/>
      <c r="F105" s="193"/>
      <c r="G105" s="193"/>
      <c r="H105" s="193"/>
      <c r="I105" s="138"/>
      <c r="J105" s="194"/>
      <c r="K105" s="195"/>
    </row>
    <row r="106" spans="2:11" x14ac:dyDescent="0.25">
      <c r="B106" s="192"/>
      <c r="C106" s="193"/>
      <c r="D106" s="193"/>
      <c r="E106" s="193"/>
      <c r="F106" s="193"/>
      <c r="G106" s="193"/>
      <c r="H106" s="193"/>
      <c r="I106" s="138"/>
      <c r="J106" s="194"/>
      <c r="K106" s="195"/>
    </row>
    <row r="107" spans="2:11" x14ac:dyDescent="0.25">
      <c r="B107" s="192"/>
      <c r="C107" s="193"/>
      <c r="D107" s="193"/>
      <c r="E107" s="193"/>
      <c r="F107" s="193"/>
      <c r="G107" s="193"/>
      <c r="H107" s="193"/>
      <c r="I107" s="138"/>
      <c r="J107" s="194"/>
      <c r="K107" s="195"/>
    </row>
    <row r="108" spans="2:11" x14ac:dyDescent="0.25">
      <c r="B108" s="192"/>
      <c r="C108" s="193"/>
      <c r="D108" s="193"/>
      <c r="E108" s="193"/>
      <c r="F108" s="193"/>
      <c r="G108" s="193"/>
      <c r="H108" s="193"/>
      <c r="I108" s="138"/>
      <c r="J108" s="194"/>
      <c r="K108" s="195"/>
    </row>
    <row r="109" spans="2:11" x14ac:dyDescent="0.25">
      <c r="B109" s="192"/>
      <c r="C109" s="193"/>
      <c r="D109" s="193"/>
      <c r="E109" s="193"/>
      <c r="F109" s="193"/>
      <c r="G109" s="193"/>
      <c r="H109" s="193"/>
      <c r="I109" s="138"/>
      <c r="J109" s="194"/>
      <c r="K109" s="195"/>
    </row>
    <row r="110" spans="2:11" x14ac:dyDescent="0.25">
      <c r="B110" s="192"/>
      <c r="C110" s="193"/>
      <c r="D110" s="193"/>
      <c r="E110" s="193"/>
      <c r="F110" s="193"/>
      <c r="G110" s="193"/>
      <c r="H110" s="193"/>
      <c r="I110" s="138"/>
      <c r="J110" s="194"/>
      <c r="K110" s="195"/>
    </row>
    <row r="111" spans="2:11" x14ac:dyDescent="0.25">
      <c r="B111" s="192"/>
      <c r="C111" s="193"/>
      <c r="D111" s="193"/>
      <c r="E111" s="193"/>
      <c r="F111" s="193"/>
      <c r="G111" s="193"/>
      <c r="H111" s="193"/>
      <c r="I111" s="138"/>
      <c r="J111" s="194"/>
      <c r="K111" s="195"/>
    </row>
    <row r="112" spans="2:11" x14ac:dyDescent="0.25">
      <c r="B112" s="192"/>
      <c r="C112" s="193"/>
      <c r="D112" s="193"/>
      <c r="E112" s="193"/>
      <c r="F112" s="193"/>
      <c r="G112" s="193"/>
      <c r="H112" s="193"/>
      <c r="I112" s="138"/>
      <c r="J112" s="194"/>
      <c r="K112" s="195"/>
    </row>
    <row r="113" spans="2:11" ht="15.75" thickBot="1" x14ac:dyDescent="0.3">
      <c r="B113" s="198"/>
      <c r="C113" s="199"/>
      <c r="D113" s="199"/>
      <c r="E113" s="199"/>
      <c r="F113" s="199"/>
      <c r="G113" s="199"/>
      <c r="H113" s="199"/>
      <c r="I113" s="139"/>
      <c r="J113" s="200"/>
      <c r="K113" s="201"/>
    </row>
    <row r="114" spans="2:11" x14ac:dyDescent="0.25"/>
  </sheetData>
  <sheetProtection algorithmName="SHA-512" hashValue="71S2h9/uxac57Fo7iatwTseC2rHjQ9QMGEzeUAShSr2r6Gv07ySB7Q2GgBQA/lJVMDRgBihfm4nBiafjxGtBXg==" saltValue="Ktg8ck5ZfbQ2jY+7RLt2Sw==" spinCount="100000" sheet="1" objects="1" scenarios="1" selectLockedCells="1"/>
  <mergeCells count="324">
    <mergeCell ref="B2:K2"/>
    <mergeCell ref="B7:E7"/>
    <mergeCell ref="F7:H7"/>
    <mergeCell ref="J7:K7"/>
    <mergeCell ref="B10:E10"/>
    <mergeCell ref="F10:H10"/>
    <mergeCell ref="J10:K10"/>
    <mergeCell ref="B11:E11"/>
    <mergeCell ref="F11:H11"/>
    <mergeCell ref="J11:K11"/>
    <mergeCell ref="B8:E8"/>
    <mergeCell ref="F8:H8"/>
    <mergeCell ref="J8:K8"/>
    <mergeCell ref="B9:E9"/>
    <mergeCell ref="F9:H9"/>
    <mergeCell ref="J9:K9"/>
    <mergeCell ref="B14:E14"/>
    <mergeCell ref="F14:H14"/>
    <mergeCell ref="J14:K14"/>
    <mergeCell ref="B15:E15"/>
    <mergeCell ref="F15:H15"/>
    <mergeCell ref="J15:K15"/>
    <mergeCell ref="B12:E12"/>
    <mergeCell ref="F12:H12"/>
    <mergeCell ref="J12:K12"/>
    <mergeCell ref="B13:E13"/>
    <mergeCell ref="F13:H13"/>
    <mergeCell ref="J13:K13"/>
    <mergeCell ref="B18:E18"/>
    <mergeCell ref="F18:H18"/>
    <mergeCell ref="J18:K18"/>
    <mergeCell ref="B19:E19"/>
    <mergeCell ref="F19:H19"/>
    <mergeCell ref="J19:K19"/>
    <mergeCell ref="B16:E16"/>
    <mergeCell ref="F16:H16"/>
    <mergeCell ref="J16:K16"/>
    <mergeCell ref="B17:E17"/>
    <mergeCell ref="F17:H17"/>
    <mergeCell ref="J17:K17"/>
    <mergeCell ref="B22:E22"/>
    <mergeCell ref="F22:H22"/>
    <mergeCell ref="J22:K22"/>
    <mergeCell ref="B23:E23"/>
    <mergeCell ref="F23:H23"/>
    <mergeCell ref="J23:K23"/>
    <mergeCell ref="B20:E20"/>
    <mergeCell ref="F20:H20"/>
    <mergeCell ref="J20:K20"/>
    <mergeCell ref="B21:E21"/>
    <mergeCell ref="F21:H21"/>
    <mergeCell ref="J21:K21"/>
    <mergeCell ref="B26:E26"/>
    <mergeCell ref="F26:H26"/>
    <mergeCell ref="J26:K26"/>
    <mergeCell ref="B27:E27"/>
    <mergeCell ref="F27:H27"/>
    <mergeCell ref="J27:K27"/>
    <mergeCell ref="B24:E24"/>
    <mergeCell ref="F24:H24"/>
    <mergeCell ref="J24:K24"/>
    <mergeCell ref="B25:E25"/>
    <mergeCell ref="F25:H25"/>
    <mergeCell ref="J25:K25"/>
    <mergeCell ref="B30:E30"/>
    <mergeCell ref="F30:H30"/>
    <mergeCell ref="J30:K30"/>
    <mergeCell ref="B31:E31"/>
    <mergeCell ref="F31:H31"/>
    <mergeCell ref="J31:K31"/>
    <mergeCell ref="B28:E28"/>
    <mergeCell ref="F28:H28"/>
    <mergeCell ref="J28:K28"/>
    <mergeCell ref="B29:E29"/>
    <mergeCell ref="F29:H29"/>
    <mergeCell ref="J29:K29"/>
    <mergeCell ref="B34:E34"/>
    <mergeCell ref="F34:H34"/>
    <mergeCell ref="J34:K34"/>
    <mergeCell ref="B35:E35"/>
    <mergeCell ref="F35:H35"/>
    <mergeCell ref="J35:K35"/>
    <mergeCell ref="B32:E32"/>
    <mergeCell ref="F32:H32"/>
    <mergeCell ref="J32:K32"/>
    <mergeCell ref="B33:E33"/>
    <mergeCell ref="F33:H33"/>
    <mergeCell ref="J33:K33"/>
    <mergeCell ref="B38:E38"/>
    <mergeCell ref="F38:H38"/>
    <mergeCell ref="J38:K38"/>
    <mergeCell ref="B39:E39"/>
    <mergeCell ref="F39:H39"/>
    <mergeCell ref="J39:K39"/>
    <mergeCell ref="B36:E36"/>
    <mergeCell ref="F36:H36"/>
    <mergeCell ref="J36:K36"/>
    <mergeCell ref="B37:E37"/>
    <mergeCell ref="F37:H37"/>
    <mergeCell ref="J37:K37"/>
    <mergeCell ref="B41:E41"/>
    <mergeCell ref="F41:H41"/>
    <mergeCell ref="J41:K41"/>
    <mergeCell ref="B42:E42"/>
    <mergeCell ref="F42:H42"/>
    <mergeCell ref="J42:K42"/>
    <mergeCell ref="B40:E40"/>
    <mergeCell ref="F40:H40"/>
    <mergeCell ref="J40:K40"/>
    <mergeCell ref="B45:E45"/>
    <mergeCell ref="F45:H45"/>
    <mergeCell ref="J45:K45"/>
    <mergeCell ref="B46:E46"/>
    <mergeCell ref="F46:H46"/>
    <mergeCell ref="J46:K46"/>
    <mergeCell ref="B43:E43"/>
    <mergeCell ref="F43:H43"/>
    <mergeCell ref="J43:K43"/>
    <mergeCell ref="B44:E44"/>
    <mergeCell ref="F44:H44"/>
    <mergeCell ref="J44:K44"/>
    <mergeCell ref="B47:E47"/>
    <mergeCell ref="F47:H47"/>
    <mergeCell ref="J47:K47"/>
    <mergeCell ref="B48:E48"/>
    <mergeCell ref="F48:H48"/>
    <mergeCell ref="J48:K48"/>
    <mergeCell ref="B54:E54"/>
    <mergeCell ref="F54:H54"/>
    <mergeCell ref="J54:K54"/>
    <mergeCell ref="B52:E52"/>
    <mergeCell ref="F52:H52"/>
    <mergeCell ref="J52:K52"/>
    <mergeCell ref="B53:E53"/>
    <mergeCell ref="F53:H53"/>
    <mergeCell ref="J53:K53"/>
    <mergeCell ref="B50:E50"/>
    <mergeCell ref="F50:H50"/>
    <mergeCell ref="J50:K50"/>
    <mergeCell ref="B51:E51"/>
    <mergeCell ref="F51:H51"/>
    <mergeCell ref="J51:K51"/>
    <mergeCell ref="B58:E58"/>
    <mergeCell ref="F58:H58"/>
    <mergeCell ref="J58:K58"/>
    <mergeCell ref="B59:E59"/>
    <mergeCell ref="F59:H59"/>
    <mergeCell ref="J59:K59"/>
    <mergeCell ref="B49:E49"/>
    <mergeCell ref="F49:H49"/>
    <mergeCell ref="J49:K49"/>
    <mergeCell ref="B57:E57"/>
    <mergeCell ref="F57:H57"/>
    <mergeCell ref="J57:K57"/>
    <mergeCell ref="B55:E55"/>
    <mergeCell ref="F55:H55"/>
    <mergeCell ref="J55:K55"/>
    <mergeCell ref="B56:E56"/>
    <mergeCell ref="F56:H56"/>
    <mergeCell ref="J56:K56"/>
    <mergeCell ref="B62:E62"/>
    <mergeCell ref="F62:H62"/>
    <mergeCell ref="J62:K62"/>
    <mergeCell ref="B63:E63"/>
    <mergeCell ref="F63:H63"/>
    <mergeCell ref="J63:K63"/>
    <mergeCell ref="B60:E60"/>
    <mergeCell ref="F60:H60"/>
    <mergeCell ref="J60:K60"/>
    <mergeCell ref="B61:E61"/>
    <mergeCell ref="F61:H61"/>
    <mergeCell ref="J61:K61"/>
    <mergeCell ref="B66:E66"/>
    <mergeCell ref="F66:H66"/>
    <mergeCell ref="J66:K66"/>
    <mergeCell ref="B67:E67"/>
    <mergeCell ref="F67:H67"/>
    <mergeCell ref="J67:K67"/>
    <mergeCell ref="B64:E64"/>
    <mergeCell ref="F64:H64"/>
    <mergeCell ref="J64:K64"/>
    <mergeCell ref="B65:E65"/>
    <mergeCell ref="F65:H65"/>
    <mergeCell ref="J65:K65"/>
    <mergeCell ref="B70:E70"/>
    <mergeCell ref="F70:H70"/>
    <mergeCell ref="J70:K70"/>
    <mergeCell ref="B71:E71"/>
    <mergeCell ref="F71:H71"/>
    <mergeCell ref="J71:K71"/>
    <mergeCell ref="B68:E68"/>
    <mergeCell ref="F68:H68"/>
    <mergeCell ref="J68:K68"/>
    <mergeCell ref="B69:E69"/>
    <mergeCell ref="F69:H69"/>
    <mergeCell ref="J69:K69"/>
    <mergeCell ref="B74:E74"/>
    <mergeCell ref="F74:H74"/>
    <mergeCell ref="J74:K74"/>
    <mergeCell ref="B75:E75"/>
    <mergeCell ref="F75:H75"/>
    <mergeCell ref="J75:K75"/>
    <mergeCell ref="B72:E72"/>
    <mergeCell ref="F72:H72"/>
    <mergeCell ref="J72:K72"/>
    <mergeCell ref="B73:E73"/>
    <mergeCell ref="F73:H73"/>
    <mergeCell ref="J73:K73"/>
    <mergeCell ref="B78:E78"/>
    <mergeCell ref="F78:H78"/>
    <mergeCell ref="J78:K78"/>
    <mergeCell ref="B79:E79"/>
    <mergeCell ref="F79:H79"/>
    <mergeCell ref="J79:K79"/>
    <mergeCell ref="B76:E76"/>
    <mergeCell ref="F76:H76"/>
    <mergeCell ref="J76:K76"/>
    <mergeCell ref="B77:E77"/>
    <mergeCell ref="F77:H77"/>
    <mergeCell ref="J77:K77"/>
    <mergeCell ref="B82:E82"/>
    <mergeCell ref="F82:H82"/>
    <mergeCell ref="J82:K82"/>
    <mergeCell ref="B83:E83"/>
    <mergeCell ref="F83:H83"/>
    <mergeCell ref="J83:K83"/>
    <mergeCell ref="B80:E80"/>
    <mergeCell ref="F80:H80"/>
    <mergeCell ref="J80:K80"/>
    <mergeCell ref="B81:E81"/>
    <mergeCell ref="F81:H81"/>
    <mergeCell ref="J81:K81"/>
    <mergeCell ref="B86:E86"/>
    <mergeCell ref="F86:H86"/>
    <mergeCell ref="J86:K86"/>
    <mergeCell ref="B87:E87"/>
    <mergeCell ref="F87:H87"/>
    <mergeCell ref="J87:K87"/>
    <mergeCell ref="B84:E84"/>
    <mergeCell ref="F84:H84"/>
    <mergeCell ref="J84:K84"/>
    <mergeCell ref="B85:E85"/>
    <mergeCell ref="F85:H85"/>
    <mergeCell ref="J85:K85"/>
    <mergeCell ref="B90:E90"/>
    <mergeCell ref="F90:H90"/>
    <mergeCell ref="J90:K90"/>
    <mergeCell ref="B91:E91"/>
    <mergeCell ref="F91:H91"/>
    <mergeCell ref="J91:K91"/>
    <mergeCell ref="B88:E88"/>
    <mergeCell ref="F88:H88"/>
    <mergeCell ref="J88:K88"/>
    <mergeCell ref="B89:E89"/>
    <mergeCell ref="F89:H89"/>
    <mergeCell ref="J89:K89"/>
    <mergeCell ref="J94:K94"/>
    <mergeCell ref="B95:E95"/>
    <mergeCell ref="F95:H95"/>
    <mergeCell ref="J95:K95"/>
    <mergeCell ref="B92:E92"/>
    <mergeCell ref="F92:H92"/>
    <mergeCell ref="J92:K92"/>
    <mergeCell ref="B93:E93"/>
    <mergeCell ref="F93:H93"/>
    <mergeCell ref="J93:K93"/>
    <mergeCell ref="J109:K109"/>
    <mergeCell ref="B110:E110"/>
    <mergeCell ref="F110:H110"/>
    <mergeCell ref="J110:K110"/>
    <mergeCell ref="B107:E107"/>
    <mergeCell ref="F107:H107"/>
    <mergeCell ref="J107:K107"/>
    <mergeCell ref="B108:E108"/>
    <mergeCell ref="F108:H108"/>
    <mergeCell ref="J108:K108"/>
    <mergeCell ref="B113:E113"/>
    <mergeCell ref="F113:H113"/>
    <mergeCell ref="J113:K113"/>
    <mergeCell ref="B98:E98"/>
    <mergeCell ref="F98:H98"/>
    <mergeCell ref="J98:K98"/>
    <mergeCell ref="B99:E99"/>
    <mergeCell ref="F99:H99"/>
    <mergeCell ref="J99:K99"/>
    <mergeCell ref="B100:E100"/>
    <mergeCell ref="F100:H100"/>
    <mergeCell ref="J100:K100"/>
    <mergeCell ref="B101:E101"/>
    <mergeCell ref="F101:H101"/>
    <mergeCell ref="J101:K101"/>
    <mergeCell ref="B102:E102"/>
    <mergeCell ref="B111:E111"/>
    <mergeCell ref="F111:H111"/>
    <mergeCell ref="J111:K111"/>
    <mergeCell ref="B112:E112"/>
    <mergeCell ref="F112:H112"/>
    <mergeCell ref="J112:K112"/>
    <mergeCell ref="B109:E109"/>
    <mergeCell ref="F109:H109"/>
    <mergeCell ref="B106:E106"/>
    <mergeCell ref="F106:H106"/>
    <mergeCell ref="J106:K106"/>
    <mergeCell ref="B4:K4"/>
    <mergeCell ref="B5:K5"/>
    <mergeCell ref="B104:E104"/>
    <mergeCell ref="F104:H104"/>
    <mergeCell ref="J104:K104"/>
    <mergeCell ref="B105:E105"/>
    <mergeCell ref="F105:H105"/>
    <mergeCell ref="J105:K105"/>
    <mergeCell ref="F102:H102"/>
    <mergeCell ref="J102:K102"/>
    <mergeCell ref="B103:E103"/>
    <mergeCell ref="F103:H103"/>
    <mergeCell ref="J103:K103"/>
    <mergeCell ref="B96:E96"/>
    <mergeCell ref="F96:H96"/>
    <mergeCell ref="J96:K96"/>
    <mergeCell ref="B97:E97"/>
    <mergeCell ref="F97:H97"/>
    <mergeCell ref="J97:K97"/>
    <mergeCell ref="B94:E94"/>
    <mergeCell ref="F94:H94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FFC000"/>
  </sheetPr>
  <dimension ref="A1:L44"/>
  <sheetViews>
    <sheetView showGridLines="0" showRowColHeaders="0" zoomScaleNormal="100" zoomScaleSheetLayoutView="100" workbookViewId="0">
      <selection activeCell="D17" sqref="D17"/>
    </sheetView>
  </sheetViews>
  <sheetFormatPr defaultColWidth="0" defaultRowHeight="15" zeroHeight="1" x14ac:dyDescent="0.25"/>
  <cols>
    <col min="1" max="1" width="5.7109375" style="7" customWidth="1"/>
    <col min="2" max="2" width="15" style="7" customWidth="1"/>
    <col min="3" max="3" width="10.85546875" style="7" customWidth="1"/>
    <col min="4" max="4" width="9.28515625" style="7" customWidth="1"/>
    <col min="5" max="5" width="10.42578125" style="7" bestFit="1" customWidth="1"/>
    <col min="6" max="6" width="9.28515625" style="7" customWidth="1"/>
    <col min="7" max="7" width="10.7109375" style="7" bestFit="1" customWidth="1"/>
    <col min="8" max="8" width="9.7109375" style="7" bestFit="1" customWidth="1"/>
    <col min="9" max="9" width="9.28515625" style="7" customWidth="1"/>
    <col min="10" max="10" width="10.7109375" style="7" bestFit="1" customWidth="1"/>
    <col min="11" max="11" width="9.28515625" style="7" customWidth="1"/>
    <col min="12" max="12" width="5.7109375" style="7" customWidth="1"/>
    <col min="13" max="16384" width="9.140625" style="7" hidden="1"/>
  </cols>
  <sheetData>
    <row r="1" spans="2:11" x14ac:dyDescent="0.25"/>
    <row r="2" spans="2:11" ht="69.95" customHeight="1" x14ac:dyDescent="0.25">
      <c r="B2" s="170" t="s">
        <v>379</v>
      </c>
      <c r="C2" s="170"/>
      <c r="D2" s="170"/>
      <c r="E2" s="170"/>
      <c r="F2" s="170"/>
      <c r="G2" s="170"/>
      <c r="H2" s="170"/>
      <c r="I2" s="170"/>
      <c r="J2" s="170"/>
    </row>
    <row r="3" spans="2:11" x14ac:dyDescent="0.25"/>
    <row r="4" spans="2:11" ht="23.25" customHeight="1" x14ac:dyDescent="0.25">
      <c r="B4" s="171" t="s">
        <v>3</v>
      </c>
      <c r="C4" s="171"/>
      <c r="D4" s="171"/>
      <c r="E4" s="171"/>
      <c r="F4" s="6"/>
      <c r="G4" s="13"/>
    </row>
    <row r="5" spans="2:11" x14ac:dyDescent="0.25"/>
    <row r="6" spans="2:11" x14ac:dyDescent="0.25">
      <c r="B6" s="11" t="s">
        <v>102</v>
      </c>
      <c r="C6" s="14"/>
      <c r="D6" s="14"/>
      <c r="G6" s="6"/>
      <c r="H6" s="3" t="str">
        <f>"Datum aanvraag: "</f>
        <v xml:space="preserve">Datum aanvraag: </v>
      </c>
      <c r="I6" s="4">
        <f>Fuifverzekering!J6</f>
        <v>0</v>
      </c>
    </row>
    <row r="7" spans="2:11" x14ac:dyDescent="0.25">
      <c r="B7" s="1" t="str">
        <f>"Groepsnummer:  "</f>
        <v xml:space="preserve">Groepsnummer:  </v>
      </c>
      <c r="C7" s="2">
        <f>Fuifverzekering!D7</f>
        <v>0</v>
      </c>
      <c r="D7" s="9"/>
      <c r="E7" s="9"/>
      <c r="H7" s="3" t="str">
        <f>"Naam groep: "</f>
        <v xml:space="preserve">Naam groep: </v>
      </c>
      <c r="I7" s="5" t="str">
        <f>Fuifverzekering!J7</f>
        <v>Vul je groepsnummer in!</v>
      </c>
    </row>
    <row r="8" spans="2:11" x14ac:dyDescent="0.25">
      <c r="B8" s="6"/>
      <c r="C8" s="6"/>
      <c r="D8" s="6"/>
      <c r="E8" s="6"/>
      <c r="F8" s="6"/>
      <c r="G8" s="6"/>
      <c r="I8" s="6"/>
    </row>
    <row r="9" spans="2:11" x14ac:dyDescent="0.25">
      <c r="B9" s="11" t="s">
        <v>101</v>
      </c>
    </row>
    <row r="10" spans="2:11" x14ac:dyDescent="0.25">
      <c r="B10" s="7" t="s">
        <v>1</v>
      </c>
      <c r="C10" s="2">
        <f>Fuifverzekering!D10</f>
        <v>0</v>
      </c>
      <c r="D10" s="9"/>
      <c r="E10" s="9"/>
      <c r="H10" s="3" t="str">
        <f>"Naam: "</f>
        <v xml:space="preserve">Naam: </v>
      </c>
      <c r="I10" s="2">
        <f>Fuifverzekering!J10</f>
        <v>0</v>
      </c>
      <c r="J10" s="12"/>
      <c r="K10" s="12"/>
    </row>
    <row r="11" spans="2:11" x14ac:dyDescent="0.25">
      <c r="B11" s="7" t="s">
        <v>2</v>
      </c>
      <c r="C11" s="2">
        <f>Fuifverzekering!D11</f>
        <v>0</v>
      </c>
      <c r="D11" s="9"/>
      <c r="E11" s="9"/>
      <c r="H11" s="3" t="str">
        <f>"Postcode + gemeente: "</f>
        <v xml:space="preserve">Postcode + gemeente: </v>
      </c>
      <c r="I11" s="2">
        <f>Fuifverzekering!J11</f>
        <v>0</v>
      </c>
      <c r="J11" s="12"/>
      <c r="K11" s="12"/>
    </row>
    <row r="12" spans="2:11" x14ac:dyDescent="0.25">
      <c r="B12" s="7" t="s">
        <v>0</v>
      </c>
      <c r="C12" s="2">
        <f>Fuifverzekering!D12</f>
        <v>0</v>
      </c>
      <c r="D12" s="9"/>
      <c r="E12" s="9"/>
      <c r="J12" s="6"/>
    </row>
    <row r="13" spans="2:11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2:11" x14ac:dyDescent="0.25">
      <c r="B14" s="11" t="s">
        <v>103</v>
      </c>
      <c r="H14" s="142"/>
      <c r="I14" s="6"/>
      <c r="J14" s="6"/>
    </row>
    <row r="15" spans="2:11" x14ac:dyDescent="0.25">
      <c r="B15" s="7" t="s">
        <v>260</v>
      </c>
      <c r="D15" s="2">
        <f>Fuifverzekering!E15</f>
        <v>0</v>
      </c>
      <c r="E15" s="9"/>
      <c r="F15" s="9"/>
      <c r="G15" s="9"/>
      <c r="H15" s="9"/>
      <c r="I15" s="12"/>
      <c r="J15" s="12"/>
      <c r="K15" s="12"/>
    </row>
    <row r="16" spans="2:11" x14ac:dyDescent="0.25">
      <c r="B16" s="7" t="s">
        <v>261</v>
      </c>
      <c r="D16" s="2">
        <f>Fuifverzekering!E16</f>
        <v>0</v>
      </c>
      <c r="E16" s="9"/>
      <c r="F16" s="9"/>
      <c r="G16" s="9"/>
      <c r="H16" s="9"/>
      <c r="I16" s="12"/>
      <c r="J16" s="12"/>
      <c r="K16" s="12"/>
    </row>
    <row r="17" spans="2:11" x14ac:dyDescent="0.25">
      <c r="B17" s="7" t="s">
        <v>346</v>
      </c>
      <c r="D17" s="4"/>
      <c r="E17" s="7" t="s">
        <v>347</v>
      </c>
      <c r="F17" s="4"/>
      <c r="G17" s="7" t="s">
        <v>348</v>
      </c>
      <c r="I17" s="6"/>
      <c r="J17" s="6"/>
    </row>
    <row r="18" spans="2:11" ht="15.75" thickBot="1" x14ac:dyDescent="0.3">
      <c r="B18" s="6"/>
      <c r="C18" s="6"/>
      <c r="D18" s="6"/>
      <c r="E18" s="6"/>
      <c r="F18" s="6"/>
      <c r="G18" s="6"/>
      <c r="H18" s="6"/>
      <c r="I18" s="6"/>
      <c r="J18" s="6"/>
    </row>
    <row r="19" spans="2:11" ht="15" customHeight="1" thickBot="1" x14ac:dyDescent="0.3">
      <c r="B19" s="221" t="s">
        <v>349</v>
      </c>
      <c r="C19" s="223" t="s">
        <v>350</v>
      </c>
      <c r="D19" s="223"/>
      <c r="E19" s="224"/>
      <c r="F19" s="227" t="s">
        <v>351</v>
      </c>
      <c r="G19" s="228"/>
      <c r="H19" s="228"/>
      <c r="I19" s="229" t="s">
        <v>352</v>
      </c>
      <c r="J19" s="228"/>
      <c r="K19" s="230"/>
    </row>
    <row r="20" spans="2:11" ht="30.75" thickBot="1" x14ac:dyDescent="0.3">
      <c r="B20" s="222"/>
      <c r="C20" s="225"/>
      <c r="D20" s="225"/>
      <c r="E20" s="226"/>
      <c r="F20" s="146" t="s">
        <v>353</v>
      </c>
      <c r="G20" s="112" t="s">
        <v>354</v>
      </c>
      <c r="H20" s="164" t="s">
        <v>355</v>
      </c>
      <c r="I20" s="162" t="s">
        <v>353</v>
      </c>
      <c r="J20" s="112" t="s">
        <v>354</v>
      </c>
      <c r="K20" s="44" t="s">
        <v>355</v>
      </c>
    </row>
    <row r="21" spans="2:11" x14ac:dyDescent="0.25">
      <c r="B21" s="113" t="s">
        <v>320</v>
      </c>
      <c r="C21" s="231" t="s">
        <v>356</v>
      </c>
      <c r="D21" s="231"/>
      <c r="E21" s="232"/>
      <c r="F21" s="114" t="s">
        <v>357</v>
      </c>
      <c r="G21" s="115">
        <f>'Alle risico''s - Detailoverzicht'!D14</f>
        <v>0</v>
      </c>
      <c r="H21" s="165">
        <f>'Alle risico''s - Detailoverzicht'!E14</f>
        <v>0</v>
      </c>
      <c r="I21" s="163" t="s">
        <v>358</v>
      </c>
      <c r="J21" s="115">
        <f>'Alle risico''s - Detailoverzicht'!D26</f>
        <v>0</v>
      </c>
      <c r="K21" s="116">
        <f>'Alle risico''s - Detailoverzicht'!E26</f>
        <v>0</v>
      </c>
    </row>
    <row r="22" spans="2:11" x14ac:dyDescent="0.25">
      <c r="B22" s="117" t="s">
        <v>318</v>
      </c>
      <c r="C22" s="211" t="s">
        <v>359</v>
      </c>
      <c r="D22" s="211"/>
      <c r="E22" s="212"/>
      <c r="F22" s="118" t="s">
        <v>357</v>
      </c>
      <c r="G22" s="119">
        <f>'Alle risico''s - Detailoverzicht'!J14</f>
        <v>0</v>
      </c>
      <c r="H22" s="152">
        <f>'Alle risico''s - Detailoverzicht'!K14</f>
        <v>0</v>
      </c>
      <c r="I22" s="123" t="s">
        <v>358</v>
      </c>
      <c r="J22" s="119">
        <f>'Alle risico''s - Detailoverzicht'!J26</f>
        <v>0</v>
      </c>
      <c r="K22" s="120">
        <f>'Alle risico''s - Detailoverzicht'!K26</f>
        <v>0</v>
      </c>
    </row>
    <row r="23" spans="2:11" x14ac:dyDescent="0.25">
      <c r="B23" s="117" t="s">
        <v>316</v>
      </c>
      <c r="C23" s="211" t="s">
        <v>360</v>
      </c>
      <c r="D23" s="211"/>
      <c r="E23" s="212"/>
      <c r="F23" s="118" t="s">
        <v>361</v>
      </c>
      <c r="G23" s="119">
        <f>'Alle risico''s - Detailoverzicht'!P14</f>
        <v>0</v>
      </c>
      <c r="H23" s="152">
        <f>'Alle risico''s - Detailoverzicht'!Q14</f>
        <v>0</v>
      </c>
      <c r="I23" s="123" t="s">
        <v>362</v>
      </c>
      <c r="J23" s="119">
        <f>'Alle risico''s - Detailoverzicht'!P26</f>
        <v>0</v>
      </c>
      <c r="K23" s="120">
        <f>'Alle risico''s - Detailoverzicht'!Q26</f>
        <v>0</v>
      </c>
    </row>
    <row r="24" spans="2:11" x14ac:dyDescent="0.25">
      <c r="B24" s="117" t="s">
        <v>312</v>
      </c>
      <c r="C24" s="211" t="s">
        <v>363</v>
      </c>
      <c r="D24" s="211"/>
      <c r="E24" s="212"/>
      <c r="F24" s="121"/>
      <c r="G24" s="122"/>
      <c r="H24" s="166"/>
      <c r="I24" s="123" t="s">
        <v>364</v>
      </c>
      <c r="J24" s="119">
        <f>'Alle risico''s - Detailoverzicht'!V26</f>
        <v>0</v>
      </c>
      <c r="K24" s="120">
        <f>'Alle risico''s - Detailoverzicht'!W26</f>
        <v>0</v>
      </c>
    </row>
    <row r="25" spans="2:11" x14ac:dyDescent="0.25">
      <c r="B25" s="117" t="s">
        <v>310</v>
      </c>
      <c r="C25" s="211" t="s">
        <v>365</v>
      </c>
      <c r="D25" s="211"/>
      <c r="E25" s="212"/>
      <c r="F25" s="121"/>
      <c r="G25" s="122"/>
      <c r="H25" s="166"/>
      <c r="I25" s="123" t="s">
        <v>366</v>
      </c>
      <c r="J25" s="119">
        <f>'Alle risico''s - Detailoverzicht'!D42</f>
        <v>0</v>
      </c>
      <c r="K25" s="120">
        <f>'Alle risico''s - Detailoverzicht'!E42</f>
        <v>0</v>
      </c>
    </row>
    <row r="26" spans="2:11" x14ac:dyDescent="0.25">
      <c r="B26" s="117" t="s">
        <v>308</v>
      </c>
      <c r="C26" s="211" t="s">
        <v>367</v>
      </c>
      <c r="D26" s="211"/>
      <c r="E26" s="212"/>
      <c r="F26" s="118" t="s">
        <v>368</v>
      </c>
      <c r="G26" s="119">
        <f>'Alle risico''s - Detailoverzicht'!J35</f>
        <v>0</v>
      </c>
      <c r="H26" s="152">
        <f>'Alle risico''s - Detailoverzicht'!K35</f>
        <v>0</v>
      </c>
      <c r="I26" s="123" t="s">
        <v>369</v>
      </c>
      <c r="J26" s="119">
        <f>'Alle risico''s - Detailoverzicht'!J42</f>
        <v>0</v>
      </c>
      <c r="K26" s="120">
        <f>'Alle risico''s - Detailoverzicht'!K42</f>
        <v>0</v>
      </c>
    </row>
    <row r="27" spans="2:11" x14ac:dyDescent="0.25">
      <c r="B27" s="117" t="s">
        <v>306</v>
      </c>
      <c r="C27" s="211" t="s">
        <v>370</v>
      </c>
      <c r="D27" s="211"/>
      <c r="E27" s="212"/>
      <c r="F27" s="118" t="s">
        <v>381</v>
      </c>
      <c r="G27" s="119">
        <f>'Alle risico''s - Detailoverzicht'!P35</f>
        <v>0</v>
      </c>
      <c r="H27" s="152">
        <f>'Alle risico''s - Detailoverzicht'!Q35</f>
        <v>0</v>
      </c>
      <c r="I27" s="123" t="s">
        <v>371</v>
      </c>
      <c r="J27" s="119">
        <f>'Alle risico''s - Detailoverzicht'!P42</f>
        <v>0</v>
      </c>
      <c r="K27" s="120">
        <f>'Alle risico''s - Detailoverzicht'!Q42</f>
        <v>0</v>
      </c>
    </row>
    <row r="28" spans="2:11" x14ac:dyDescent="0.25">
      <c r="B28" s="117" t="s">
        <v>304</v>
      </c>
      <c r="C28" s="211" t="s">
        <v>372</v>
      </c>
      <c r="D28" s="211"/>
      <c r="E28" s="212"/>
      <c r="F28" s="118" t="s">
        <v>368</v>
      </c>
      <c r="G28" s="119">
        <f>'Alle risico''s - Detailoverzicht'!V35</f>
        <v>0</v>
      </c>
      <c r="H28" s="152">
        <f>'Alle risico''s - Detailoverzicht'!W35</f>
        <v>0</v>
      </c>
      <c r="I28" s="123" t="s">
        <v>369</v>
      </c>
      <c r="J28" s="119">
        <f>'Alle risico''s - Detailoverzicht'!V42</f>
        <v>0</v>
      </c>
      <c r="K28" s="120">
        <f>'Alle risico''s - Detailoverzicht'!W42</f>
        <v>0</v>
      </c>
    </row>
    <row r="29" spans="2:11" x14ac:dyDescent="0.25">
      <c r="B29" s="117" t="s">
        <v>302</v>
      </c>
      <c r="C29" s="211" t="s">
        <v>373</v>
      </c>
      <c r="D29" s="211"/>
      <c r="E29" s="212"/>
      <c r="F29" s="118" t="s">
        <v>374</v>
      </c>
      <c r="G29" s="119">
        <f>'Alle risico''s - Detailoverzicht'!D51</f>
        <v>0</v>
      </c>
      <c r="H29" s="152">
        <f>'Alle risico''s - Detailoverzicht'!E51</f>
        <v>0</v>
      </c>
      <c r="I29" s="123" t="s">
        <v>375</v>
      </c>
      <c r="J29" s="119">
        <f>'Alle risico''s - Detailoverzicht'!D58</f>
        <v>0</v>
      </c>
      <c r="K29" s="120">
        <f>'Alle risico''s - Detailoverzicht'!E58</f>
        <v>0</v>
      </c>
    </row>
    <row r="30" spans="2:11" ht="15.75" thickBot="1" x14ac:dyDescent="0.3">
      <c r="B30" s="148" t="s">
        <v>409</v>
      </c>
      <c r="C30" s="213" t="s">
        <v>411</v>
      </c>
      <c r="D30" s="213"/>
      <c r="E30" s="214"/>
      <c r="F30" s="167" t="s">
        <v>412</v>
      </c>
      <c r="G30" s="168">
        <f>'Alle risico''s - Detailoverzicht'!J51</f>
        <v>0</v>
      </c>
      <c r="H30" s="169">
        <f>'Alle risico''s - Detailoverzicht'!K51</f>
        <v>0</v>
      </c>
      <c r="I30" s="153" t="s">
        <v>374</v>
      </c>
      <c r="J30" s="149">
        <f>'Alle risico''s - Detailoverzicht'!J58</f>
        <v>0</v>
      </c>
      <c r="K30" s="150">
        <f>'Alle risico''s - Detailoverzicht'!K58</f>
        <v>0</v>
      </c>
    </row>
    <row r="31" spans="2:11" ht="16.5" thickTop="1" thickBot="1" x14ac:dyDescent="0.3">
      <c r="B31" s="215" t="s">
        <v>376</v>
      </c>
      <c r="C31" s="156"/>
      <c r="D31" s="156"/>
      <c r="E31" s="156"/>
      <c r="F31" s="156"/>
      <c r="G31" s="157"/>
      <c r="H31" s="154">
        <f>SUM(H21:H30)</f>
        <v>0</v>
      </c>
      <c r="I31" s="160"/>
      <c r="J31" s="161"/>
      <c r="K31" s="155">
        <f>SUM(K21:K30)</f>
        <v>0</v>
      </c>
    </row>
    <row r="32" spans="2:11" ht="16.5" customHeight="1" thickTop="1" thickBot="1" x14ac:dyDescent="0.3">
      <c r="B32" s="216"/>
      <c r="C32" s="158"/>
      <c r="D32" s="158"/>
      <c r="E32" s="158"/>
      <c r="F32" s="158"/>
      <c r="G32" s="159"/>
      <c r="H32" s="217">
        <f>H31+K31</f>
        <v>0</v>
      </c>
      <c r="I32" s="217"/>
      <c r="J32" s="217"/>
      <c r="K32" s="218"/>
    </row>
    <row r="33" spans="2:11" ht="7.5" customHeight="1" x14ac:dyDescent="0.25">
      <c r="B33" s="6"/>
      <c r="C33" s="6"/>
      <c r="D33" s="6"/>
      <c r="E33" s="6"/>
      <c r="F33" s="6"/>
      <c r="G33" s="6"/>
      <c r="H33" s="6"/>
      <c r="I33" s="6"/>
      <c r="J33" s="6"/>
    </row>
    <row r="34" spans="2:11" ht="60" customHeight="1" x14ac:dyDescent="0.25">
      <c r="B34" s="219" t="s">
        <v>414</v>
      </c>
      <c r="C34" s="220"/>
      <c r="D34" s="220"/>
      <c r="E34" s="220"/>
      <c r="F34" s="220"/>
      <c r="G34" s="220"/>
      <c r="H34" s="220"/>
      <c r="I34" s="220"/>
      <c r="J34" s="220"/>
      <c r="K34" s="220"/>
    </row>
    <row r="35" spans="2:11" ht="24" customHeight="1" x14ac:dyDescent="0.25">
      <c r="B35" s="15"/>
      <c r="C35" s="191" t="str">
        <f>'Alle risico''s - Detailoverzicht'!N55</f>
        <v/>
      </c>
      <c r="D35" s="191"/>
      <c r="E35" s="191"/>
      <c r="F35" s="191"/>
      <c r="G35" s="191"/>
      <c r="H35" s="191"/>
      <c r="I35" s="191"/>
      <c r="J35" s="191"/>
      <c r="K35" s="15"/>
    </row>
    <row r="36" spans="2:11" ht="7.5" customHeight="1" thickBot="1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ht="15.75" thickBot="1" x14ac:dyDescent="0.3">
      <c r="B37" s="7" t="s">
        <v>377</v>
      </c>
      <c r="H37" s="124">
        <f>H32*10/100</f>
        <v>0</v>
      </c>
    </row>
    <row r="38" spans="2:11" ht="15.75" thickBot="1" x14ac:dyDescent="0.3">
      <c r="B38" s="7" t="s">
        <v>378</v>
      </c>
      <c r="H38" s="46">
        <f>IF(H32+H37&gt;13.61,H32+H37,13.61)</f>
        <v>13.61</v>
      </c>
    </row>
    <row r="39" spans="2:11" x14ac:dyDescent="0.25"/>
    <row r="40" spans="2:11" hidden="1" x14ac:dyDescent="0.25">
      <c r="B40" s="6"/>
      <c r="C40" s="6"/>
      <c r="D40" s="6"/>
      <c r="E40" s="6"/>
      <c r="F40" s="6"/>
      <c r="G40" s="6"/>
      <c r="H40" s="6"/>
      <c r="I40" s="6"/>
      <c r="J40" s="6"/>
    </row>
    <row r="41" spans="2:11" hidden="1" x14ac:dyDescent="0.25">
      <c r="B41" s="6"/>
      <c r="C41" s="6"/>
      <c r="D41" s="6"/>
      <c r="E41" s="6"/>
      <c r="F41" s="6"/>
      <c r="G41" s="6"/>
      <c r="H41" s="6"/>
      <c r="I41" s="6"/>
      <c r="J41" s="6"/>
    </row>
    <row r="42" spans="2:11" hidden="1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2:11" hidden="1" x14ac:dyDescent="0.25">
      <c r="B43" s="6"/>
      <c r="C43" s="6"/>
      <c r="D43" s="6"/>
      <c r="E43" s="6"/>
      <c r="F43" s="6"/>
      <c r="G43" s="6"/>
      <c r="H43" s="6"/>
      <c r="I43" s="6"/>
      <c r="J43" s="6"/>
    </row>
    <row r="44" spans="2:11" hidden="1" x14ac:dyDescent="0.25">
      <c r="B44" s="6"/>
      <c r="C44" s="6"/>
      <c r="D44" s="6"/>
      <c r="E44" s="6"/>
      <c r="F44" s="6"/>
      <c r="G44" s="6"/>
      <c r="H44" s="6"/>
      <c r="I44" s="6"/>
      <c r="J44" s="6"/>
    </row>
  </sheetData>
  <sheetProtection algorithmName="SHA-512" hashValue="5jQ3J3BmSYZkbWfmmxbjjsZyg5xnHpfJHAeH7W1WmPKurC9gw/vBVRe4h1Ua0+/LMBUStb8cFLz7xQJuRZ6Xdw==" saltValue="+VSP8/l6tGedLCw1OC3Rlg==" spinCount="100000" sheet="1" objects="1" scenarios="1" selectLockedCells="1"/>
  <mergeCells count="20">
    <mergeCell ref="C26:E26"/>
    <mergeCell ref="B2:J2"/>
    <mergeCell ref="B4:E4"/>
    <mergeCell ref="B19:B20"/>
    <mergeCell ref="C19:E20"/>
    <mergeCell ref="F19:H19"/>
    <mergeCell ref="I19:K19"/>
    <mergeCell ref="C21:E21"/>
    <mergeCell ref="C22:E22"/>
    <mergeCell ref="C23:E23"/>
    <mergeCell ref="C24:E24"/>
    <mergeCell ref="C25:E25"/>
    <mergeCell ref="C35:J35"/>
    <mergeCell ref="C27:E27"/>
    <mergeCell ref="C28:E28"/>
    <mergeCell ref="C30:E30"/>
    <mergeCell ref="B31:B32"/>
    <mergeCell ref="H32:K32"/>
    <mergeCell ref="B34:K34"/>
    <mergeCell ref="C29:E29"/>
  </mergeCells>
  <conditionalFormatting sqref="C7 I10:I11 C10:C12 D15:D16">
    <cfRule type="cellIs" dxfId="7" priority="5" operator="equal">
      <formula>0</formula>
    </cfRule>
  </conditionalFormatting>
  <conditionalFormatting sqref="C35:J35 B35:B36">
    <cfRule type="containsText" dxfId="6" priority="6" operator="containsText" text="Je hebt">
      <formula>NOT(ISERROR(SEARCH("Je hebt",B35)))</formula>
    </cfRule>
  </conditionalFormatting>
  <conditionalFormatting sqref="I6">
    <cfRule type="expression" dxfId="5" priority="3">
      <formula>TODAY()-TODAY()=$I$6</formula>
    </cfRule>
  </conditionalFormatting>
  <conditionalFormatting sqref="I7">
    <cfRule type="containsText" dxfId="4" priority="1" operator="containsText" text="Vul je">
      <formula>NOT(ISERROR(SEARCH("Vul je",I7)))</formula>
    </cfRule>
    <cfRule type="containsErrors" dxfId="3" priority="2">
      <formula>ISERROR(I7)</formula>
    </cfRule>
  </conditionalFormatting>
  <pageMargins left="0.7" right="0.7" top="0.75" bottom="0.75" header="0.3" footer="0.3"/>
  <pageSetup paperSize="9" scale="75" orientation="portrait" r:id="rId1"/>
  <ignoredErrors>
    <ignoredError sqref="C10:C12 C7 I10:I11 D15:D1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FFC000"/>
  </sheetPr>
  <dimension ref="A1:AD77"/>
  <sheetViews>
    <sheetView showGridLines="0" showRowColHeaders="0" zoomScaleNormal="100" zoomScaleSheetLayoutView="100" workbookViewId="0">
      <selection activeCell="J33" sqref="J33"/>
    </sheetView>
  </sheetViews>
  <sheetFormatPr defaultColWidth="0" defaultRowHeight="12" zeroHeight="1" x14ac:dyDescent="0.25"/>
  <cols>
    <col min="1" max="1" width="5.7109375" style="6" customWidth="1"/>
    <col min="2" max="3" width="15.7109375" style="6" customWidth="1"/>
    <col min="4" max="4" width="12.28515625" style="6" customWidth="1"/>
    <col min="5" max="5" width="8.28515625" style="6" customWidth="1"/>
    <col min="6" max="6" width="2" style="48" hidden="1" customWidth="1"/>
    <col min="7" max="7" width="3.7109375" style="47" customWidth="1"/>
    <col min="8" max="9" width="15.7109375" style="6" customWidth="1"/>
    <col min="10" max="10" width="12.28515625" style="6" customWidth="1"/>
    <col min="11" max="11" width="8.28515625" style="6" customWidth="1"/>
    <col min="12" max="12" width="3" style="6" hidden="1" customWidth="1"/>
    <col min="13" max="13" width="3.7109375" style="6" customWidth="1"/>
    <col min="14" max="15" width="15.7109375" style="6" customWidth="1"/>
    <col min="16" max="16" width="12.28515625" style="47" customWidth="1"/>
    <col min="17" max="17" width="8.28515625" style="6" customWidth="1"/>
    <col min="18" max="18" width="2" style="6" hidden="1" customWidth="1"/>
    <col min="19" max="19" width="3.7109375" style="6" customWidth="1"/>
    <col min="20" max="21" width="15.7109375" style="6" customWidth="1"/>
    <col min="22" max="22" width="12.28515625" style="47" customWidth="1"/>
    <col min="23" max="23" width="8.28515625" style="6" customWidth="1"/>
    <col min="24" max="24" width="2" style="6" hidden="1" customWidth="1"/>
    <col min="25" max="25" width="3.7109375" style="6" customWidth="1"/>
    <col min="26" max="26" width="8.28515625" style="6" hidden="1" customWidth="1"/>
    <col min="27" max="27" width="5.7109375" style="6" hidden="1" customWidth="1"/>
    <col min="28" max="28" width="10.7109375" style="47" hidden="1" customWidth="1"/>
    <col min="29" max="30" width="5.7109375" style="6" hidden="1" customWidth="1"/>
    <col min="31" max="16384" width="73.140625" style="6" hidden="1"/>
  </cols>
  <sheetData>
    <row r="1" spans="1:28" ht="12.75" thickBot="1" x14ac:dyDescent="0.3">
      <c r="H1" s="53"/>
      <c r="I1" s="53"/>
      <c r="J1" s="53"/>
      <c r="K1" s="53"/>
      <c r="L1" s="53"/>
    </row>
    <row r="2" spans="1:28" s="53" customFormat="1" ht="24.75" thickBot="1" x14ac:dyDescent="0.3">
      <c r="A2" s="233" t="s">
        <v>345</v>
      </c>
      <c r="B2" s="77" t="s">
        <v>328</v>
      </c>
      <c r="C2" s="77" t="s">
        <v>327</v>
      </c>
      <c r="D2" s="76" t="s">
        <v>326</v>
      </c>
      <c r="E2" s="75" t="s">
        <v>325</v>
      </c>
      <c r="F2" s="111"/>
      <c r="H2" s="77" t="s">
        <v>328</v>
      </c>
      <c r="I2" s="77" t="s">
        <v>327</v>
      </c>
      <c r="J2" s="76" t="s">
        <v>326</v>
      </c>
      <c r="K2" s="75" t="s">
        <v>325</v>
      </c>
      <c r="L2" s="110"/>
      <c r="N2" s="77" t="s">
        <v>328</v>
      </c>
      <c r="O2" s="77" t="s">
        <v>327</v>
      </c>
      <c r="P2" s="76" t="s">
        <v>326</v>
      </c>
      <c r="Q2" s="75" t="s">
        <v>325</v>
      </c>
      <c r="R2" s="110"/>
      <c r="T2" s="77" t="s">
        <v>328</v>
      </c>
      <c r="U2" s="77" t="s">
        <v>327</v>
      </c>
      <c r="V2" s="76" t="s">
        <v>326</v>
      </c>
      <c r="W2" s="75" t="s">
        <v>325</v>
      </c>
      <c r="X2" s="110"/>
    </row>
    <row r="3" spans="1:28" ht="12.75" thickBot="1" x14ac:dyDescent="0.3">
      <c r="A3" s="233"/>
      <c r="B3" s="65" t="s">
        <v>344</v>
      </c>
      <c r="C3" s="64"/>
      <c r="D3" s="63" t="s">
        <v>313</v>
      </c>
      <c r="E3" s="62">
        <v>2</v>
      </c>
      <c r="F3" s="109"/>
      <c r="G3" s="6"/>
      <c r="H3" s="65" t="s">
        <v>343</v>
      </c>
      <c r="I3" s="64"/>
      <c r="J3" s="63" t="s">
        <v>313</v>
      </c>
      <c r="K3" s="62">
        <v>2</v>
      </c>
      <c r="L3" s="108"/>
      <c r="M3" s="96"/>
      <c r="N3" s="65" t="s">
        <v>342</v>
      </c>
      <c r="O3" s="64"/>
      <c r="P3" s="63" t="s">
        <v>313</v>
      </c>
      <c r="Q3" s="62">
        <v>1.3</v>
      </c>
      <c r="R3" s="108"/>
      <c r="T3" s="94" t="s">
        <v>341</v>
      </c>
      <c r="U3" s="93"/>
      <c r="V3" s="92" t="s">
        <v>313</v>
      </c>
      <c r="W3" s="91"/>
      <c r="X3" s="108"/>
      <c r="AB3" s="6"/>
    </row>
    <row r="4" spans="1:28" x14ac:dyDescent="0.25">
      <c r="A4" s="233"/>
      <c r="B4" s="61"/>
      <c r="C4" s="61"/>
      <c r="D4" s="57"/>
      <c r="E4" s="102">
        <f t="shared" ref="E4:E13" si="0">D4/1000*$E$3</f>
        <v>0</v>
      </c>
      <c r="F4" s="48" t="str">
        <f t="shared" ref="F4:F13" si="1">IF(AND(D4&gt;0,D4&lt;=125),1,"")</f>
        <v/>
      </c>
      <c r="G4" s="6"/>
      <c r="H4" s="61"/>
      <c r="I4" s="61"/>
      <c r="J4" s="57"/>
      <c r="K4" s="102">
        <f t="shared" ref="K4:K13" si="2">J4/1000*$K$3</f>
        <v>0</v>
      </c>
      <c r="L4" s="48" t="str">
        <f t="shared" ref="L4:L13" si="3">IF(AND(J4&gt;0,J4&lt;=125),1,"")</f>
        <v/>
      </c>
      <c r="M4" s="96"/>
      <c r="N4" s="61"/>
      <c r="O4" s="61"/>
      <c r="P4" s="57"/>
      <c r="Q4" s="102">
        <f t="shared" ref="Q4:Q13" si="4">P4/1000*$Q$3</f>
        <v>0</v>
      </c>
      <c r="R4" s="48" t="str">
        <f t="shared" ref="R4:R13" si="5">IF(AND(P4&gt;0,P4&lt;=125),1,"")</f>
        <v/>
      </c>
      <c r="T4" s="107"/>
      <c r="U4" s="107"/>
      <c r="V4" s="106"/>
      <c r="W4" s="88">
        <f t="shared" ref="W4:W13" si="6">V4/1000*$Q$3</f>
        <v>0</v>
      </c>
      <c r="X4" s="48" t="str">
        <f t="shared" ref="X4:X13" si="7">IF(AND(V4&gt;0,V4&lt;=125),1,"")</f>
        <v/>
      </c>
      <c r="AB4" s="6"/>
    </row>
    <row r="5" spans="1:28" x14ac:dyDescent="0.25">
      <c r="A5" s="233"/>
      <c r="B5" s="59"/>
      <c r="C5" s="59"/>
      <c r="D5" s="57"/>
      <c r="E5" s="56">
        <f t="shared" si="0"/>
        <v>0</v>
      </c>
      <c r="F5" s="48" t="str">
        <f t="shared" si="1"/>
        <v/>
      </c>
      <c r="G5" s="6"/>
      <c r="H5" s="59"/>
      <c r="I5" s="59"/>
      <c r="J5" s="57"/>
      <c r="K5" s="102">
        <f t="shared" si="2"/>
        <v>0</v>
      </c>
      <c r="L5" s="48" t="str">
        <f t="shared" si="3"/>
        <v/>
      </c>
      <c r="M5" s="96"/>
      <c r="N5" s="59"/>
      <c r="O5" s="61"/>
      <c r="P5" s="57"/>
      <c r="Q5" s="102">
        <f t="shared" si="4"/>
        <v>0</v>
      </c>
      <c r="R5" s="48" t="str">
        <f t="shared" si="5"/>
        <v/>
      </c>
      <c r="T5" s="105"/>
      <c r="U5" s="105"/>
      <c r="V5" s="104"/>
      <c r="W5" s="88">
        <f t="shared" si="6"/>
        <v>0</v>
      </c>
      <c r="X5" s="48" t="str">
        <f t="shared" si="7"/>
        <v/>
      </c>
      <c r="AB5" s="6"/>
    </row>
    <row r="6" spans="1:28" x14ac:dyDescent="0.25">
      <c r="A6" s="233"/>
      <c r="B6" s="59"/>
      <c r="C6" s="59"/>
      <c r="D6" s="57"/>
      <c r="E6" s="56">
        <f t="shared" si="0"/>
        <v>0</v>
      </c>
      <c r="F6" s="48" t="str">
        <f t="shared" si="1"/>
        <v/>
      </c>
      <c r="G6" s="6"/>
      <c r="H6" s="59"/>
      <c r="I6" s="59"/>
      <c r="J6" s="57"/>
      <c r="K6" s="102">
        <f t="shared" si="2"/>
        <v>0</v>
      </c>
      <c r="L6" s="48" t="str">
        <f t="shared" si="3"/>
        <v/>
      </c>
      <c r="M6" s="96"/>
      <c r="N6" s="59"/>
      <c r="O6" s="61"/>
      <c r="P6" s="57"/>
      <c r="Q6" s="102">
        <f t="shared" si="4"/>
        <v>0</v>
      </c>
      <c r="R6" s="48" t="str">
        <f t="shared" si="5"/>
        <v/>
      </c>
      <c r="T6" s="105"/>
      <c r="U6" s="105"/>
      <c r="V6" s="104"/>
      <c r="W6" s="88">
        <f t="shared" si="6"/>
        <v>0</v>
      </c>
      <c r="X6" s="48" t="str">
        <f t="shared" si="7"/>
        <v/>
      </c>
      <c r="AB6" s="6"/>
    </row>
    <row r="7" spans="1:28" x14ac:dyDescent="0.25">
      <c r="A7" s="233"/>
      <c r="B7" s="59"/>
      <c r="C7" s="59"/>
      <c r="D7" s="57"/>
      <c r="E7" s="56">
        <f t="shared" si="0"/>
        <v>0</v>
      </c>
      <c r="F7" s="48" t="str">
        <f t="shared" si="1"/>
        <v/>
      </c>
      <c r="G7" s="6"/>
      <c r="H7" s="59"/>
      <c r="I7" s="59"/>
      <c r="J7" s="57"/>
      <c r="K7" s="102">
        <f t="shared" si="2"/>
        <v>0</v>
      </c>
      <c r="L7" s="48" t="str">
        <f t="shared" si="3"/>
        <v/>
      </c>
      <c r="M7" s="96"/>
      <c r="N7" s="59"/>
      <c r="O7" s="61"/>
      <c r="P7" s="57"/>
      <c r="Q7" s="102">
        <f t="shared" si="4"/>
        <v>0</v>
      </c>
      <c r="R7" s="48" t="str">
        <f t="shared" si="5"/>
        <v/>
      </c>
      <c r="T7" s="105"/>
      <c r="U7" s="105"/>
      <c r="V7" s="104"/>
      <c r="W7" s="88">
        <f t="shared" si="6"/>
        <v>0</v>
      </c>
      <c r="X7" s="48" t="str">
        <f t="shared" si="7"/>
        <v/>
      </c>
      <c r="AB7" s="6"/>
    </row>
    <row r="8" spans="1:28" x14ac:dyDescent="0.25">
      <c r="A8" s="233"/>
      <c r="B8" s="59"/>
      <c r="C8" s="59"/>
      <c r="D8" s="57"/>
      <c r="E8" s="56">
        <f t="shared" si="0"/>
        <v>0</v>
      </c>
      <c r="F8" s="48" t="str">
        <f t="shared" si="1"/>
        <v/>
      </c>
      <c r="G8" s="6"/>
      <c r="H8" s="59"/>
      <c r="I8" s="59"/>
      <c r="J8" s="57"/>
      <c r="K8" s="102">
        <f t="shared" si="2"/>
        <v>0</v>
      </c>
      <c r="L8" s="48" t="str">
        <f t="shared" si="3"/>
        <v/>
      </c>
      <c r="M8" s="96"/>
      <c r="N8" s="59"/>
      <c r="O8" s="61"/>
      <c r="P8" s="57"/>
      <c r="Q8" s="102">
        <f t="shared" si="4"/>
        <v>0</v>
      </c>
      <c r="R8" s="48" t="str">
        <f t="shared" si="5"/>
        <v/>
      </c>
      <c r="T8" s="105"/>
      <c r="U8" s="105"/>
      <c r="V8" s="104"/>
      <c r="W8" s="88">
        <f t="shared" si="6"/>
        <v>0</v>
      </c>
      <c r="X8" s="48" t="str">
        <f t="shared" si="7"/>
        <v/>
      </c>
      <c r="AB8" s="6"/>
    </row>
    <row r="9" spans="1:28" x14ac:dyDescent="0.25">
      <c r="A9" s="233"/>
      <c r="B9" s="59"/>
      <c r="C9" s="59"/>
      <c r="D9" s="57"/>
      <c r="E9" s="56">
        <f t="shared" si="0"/>
        <v>0</v>
      </c>
      <c r="F9" s="48" t="str">
        <f t="shared" si="1"/>
        <v/>
      </c>
      <c r="G9" s="6"/>
      <c r="H9" s="59"/>
      <c r="I9" s="59"/>
      <c r="J9" s="57"/>
      <c r="K9" s="102">
        <f t="shared" si="2"/>
        <v>0</v>
      </c>
      <c r="L9" s="48" t="str">
        <f t="shared" si="3"/>
        <v/>
      </c>
      <c r="M9" s="96"/>
      <c r="N9" s="59"/>
      <c r="O9" s="61"/>
      <c r="P9" s="57"/>
      <c r="Q9" s="102">
        <f t="shared" si="4"/>
        <v>0</v>
      </c>
      <c r="R9" s="48" t="str">
        <f t="shared" si="5"/>
        <v/>
      </c>
      <c r="T9" s="105"/>
      <c r="U9" s="105"/>
      <c r="V9" s="104"/>
      <c r="W9" s="88">
        <f t="shared" si="6"/>
        <v>0</v>
      </c>
      <c r="X9" s="48" t="str">
        <f t="shared" si="7"/>
        <v/>
      </c>
      <c r="AB9" s="6"/>
    </row>
    <row r="10" spans="1:28" x14ac:dyDescent="0.25">
      <c r="A10" s="233"/>
      <c r="B10" s="59"/>
      <c r="C10" s="59"/>
      <c r="D10" s="57"/>
      <c r="E10" s="56">
        <f t="shared" si="0"/>
        <v>0</v>
      </c>
      <c r="F10" s="48" t="str">
        <f t="shared" si="1"/>
        <v/>
      </c>
      <c r="G10" s="6"/>
      <c r="H10" s="59"/>
      <c r="I10" s="59"/>
      <c r="J10" s="57"/>
      <c r="K10" s="102">
        <f t="shared" si="2"/>
        <v>0</v>
      </c>
      <c r="L10" s="48" t="str">
        <f t="shared" si="3"/>
        <v/>
      </c>
      <c r="M10" s="96"/>
      <c r="N10" s="59"/>
      <c r="O10" s="61"/>
      <c r="P10" s="57"/>
      <c r="Q10" s="102">
        <f t="shared" si="4"/>
        <v>0</v>
      </c>
      <c r="R10" s="48" t="str">
        <f t="shared" si="5"/>
        <v/>
      </c>
      <c r="T10" s="105"/>
      <c r="U10" s="105"/>
      <c r="V10" s="104"/>
      <c r="W10" s="88">
        <f t="shared" si="6"/>
        <v>0</v>
      </c>
      <c r="X10" s="48" t="str">
        <f t="shared" si="7"/>
        <v/>
      </c>
      <c r="AB10" s="6"/>
    </row>
    <row r="11" spans="1:28" x14ac:dyDescent="0.25">
      <c r="A11" s="233"/>
      <c r="B11" s="59"/>
      <c r="C11" s="59"/>
      <c r="D11" s="57"/>
      <c r="E11" s="56">
        <f t="shared" si="0"/>
        <v>0</v>
      </c>
      <c r="F11" s="48" t="str">
        <f t="shared" si="1"/>
        <v/>
      </c>
      <c r="G11" s="6"/>
      <c r="H11" s="59"/>
      <c r="I11" s="59"/>
      <c r="J11" s="57"/>
      <c r="K11" s="102">
        <f t="shared" si="2"/>
        <v>0</v>
      </c>
      <c r="L11" s="48" t="str">
        <f t="shared" si="3"/>
        <v/>
      </c>
      <c r="M11" s="96"/>
      <c r="N11" s="59"/>
      <c r="O11" s="61"/>
      <c r="P11" s="57"/>
      <c r="Q11" s="102">
        <f t="shared" si="4"/>
        <v>0</v>
      </c>
      <c r="R11" s="48" t="str">
        <f t="shared" si="5"/>
        <v/>
      </c>
      <c r="T11" s="105"/>
      <c r="U11" s="105"/>
      <c r="V11" s="104"/>
      <c r="W11" s="88">
        <f t="shared" si="6"/>
        <v>0</v>
      </c>
      <c r="X11" s="48" t="str">
        <f t="shared" si="7"/>
        <v/>
      </c>
      <c r="AB11" s="6"/>
    </row>
    <row r="12" spans="1:28" x14ac:dyDescent="0.25">
      <c r="A12" s="233"/>
      <c r="B12" s="59"/>
      <c r="C12" s="59"/>
      <c r="D12" s="57"/>
      <c r="E12" s="56">
        <f t="shared" si="0"/>
        <v>0</v>
      </c>
      <c r="F12" s="48" t="str">
        <f t="shared" si="1"/>
        <v/>
      </c>
      <c r="G12" s="6"/>
      <c r="H12" s="59"/>
      <c r="I12" s="59"/>
      <c r="J12" s="57"/>
      <c r="K12" s="102">
        <f t="shared" si="2"/>
        <v>0</v>
      </c>
      <c r="L12" s="48" t="str">
        <f t="shared" si="3"/>
        <v/>
      </c>
      <c r="M12" s="96"/>
      <c r="N12" s="59"/>
      <c r="O12" s="61"/>
      <c r="P12" s="57"/>
      <c r="Q12" s="102">
        <f t="shared" si="4"/>
        <v>0</v>
      </c>
      <c r="R12" s="48" t="str">
        <f t="shared" si="5"/>
        <v/>
      </c>
      <c r="T12" s="105"/>
      <c r="U12" s="105"/>
      <c r="V12" s="104"/>
      <c r="W12" s="88">
        <f t="shared" si="6"/>
        <v>0</v>
      </c>
      <c r="X12" s="48" t="str">
        <f t="shared" si="7"/>
        <v/>
      </c>
      <c r="AB12" s="6"/>
    </row>
    <row r="13" spans="1:28" ht="12.75" thickBot="1" x14ac:dyDescent="0.3">
      <c r="A13" s="233"/>
      <c r="B13" s="58"/>
      <c r="C13" s="58"/>
      <c r="D13" s="57"/>
      <c r="E13" s="103">
        <f t="shared" si="0"/>
        <v>0</v>
      </c>
      <c r="F13" s="48" t="str">
        <f t="shared" si="1"/>
        <v/>
      </c>
      <c r="G13" s="6"/>
      <c r="H13" s="58"/>
      <c r="I13" s="58"/>
      <c r="J13" s="57"/>
      <c r="K13" s="102">
        <f t="shared" si="2"/>
        <v>0</v>
      </c>
      <c r="L13" s="48" t="str">
        <f t="shared" si="3"/>
        <v/>
      </c>
      <c r="M13" s="96"/>
      <c r="N13" s="58"/>
      <c r="O13" s="61"/>
      <c r="P13" s="57"/>
      <c r="Q13" s="102">
        <f t="shared" si="4"/>
        <v>0</v>
      </c>
      <c r="R13" s="48" t="str">
        <f t="shared" si="5"/>
        <v/>
      </c>
      <c r="T13" s="101"/>
      <c r="U13" s="101"/>
      <c r="V13" s="100"/>
      <c r="W13" s="99">
        <f t="shared" si="6"/>
        <v>0</v>
      </c>
      <c r="X13" s="48" t="str">
        <f t="shared" si="7"/>
        <v/>
      </c>
      <c r="AB13" s="6"/>
    </row>
    <row r="14" spans="1:28" ht="12.75" thickBot="1" x14ac:dyDescent="0.3">
      <c r="A14" s="233"/>
      <c r="B14" s="81"/>
      <c r="C14" s="81"/>
      <c r="D14" s="50">
        <f>SUM(D4:D13)</f>
        <v>0</v>
      </c>
      <c r="E14" s="49">
        <f>SUM(E4:E13)</f>
        <v>0</v>
      </c>
      <c r="G14" s="6"/>
      <c r="H14" s="81"/>
      <c r="I14" s="81"/>
      <c r="J14" s="50">
        <f>SUM(J4:J13)</f>
        <v>0</v>
      </c>
      <c r="K14" s="49">
        <f>SUM(K4:K13)</f>
        <v>0</v>
      </c>
      <c r="L14" s="48"/>
      <c r="N14" s="81"/>
      <c r="O14" s="81"/>
      <c r="P14" s="50">
        <f>SUM(P4:P13)</f>
        <v>0</v>
      </c>
      <c r="Q14" s="49">
        <f>SUM(Q4:Q13)</f>
        <v>0</v>
      </c>
      <c r="R14" s="48"/>
      <c r="T14" s="81"/>
      <c r="U14" s="81"/>
      <c r="V14" s="98">
        <f>SUM(V4:V13)</f>
        <v>0</v>
      </c>
      <c r="W14" s="97">
        <f>SUM(W4:W13)</f>
        <v>0</v>
      </c>
      <c r="X14" s="48"/>
      <c r="AB14" s="6"/>
    </row>
    <row r="15" spans="1:28" ht="12.75" thickBot="1" x14ac:dyDescent="0.3">
      <c r="A15" s="233"/>
      <c r="B15" s="65" t="s">
        <v>340</v>
      </c>
      <c r="C15" s="64"/>
      <c r="D15" s="63" t="s">
        <v>313</v>
      </c>
      <c r="E15" s="62">
        <v>5.2</v>
      </c>
      <c r="F15" s="48" t="str">
        <f t="shared" ref="F15:F25" si="8">IF(AND(D15&gt;0,D15&lt;=125),1,"")</f>
        <v/>
      </c>
      <c r="G15" s="6"/>
      <c r="H15" s="65" t="s">
        <v>339</v>
      </c>
      <c r="I15" s="64"/>
      <c r="J15" s="63" t="s">
        <v>313</v>
      </c>
      <c r="K15" s="62">
        <v>5.2</v>
      </c>
      <c r="L15" s="48" t="str">
        <f t="shared" ref="L15:L25" si="9">IF(AND(J15&gt;0,J15&lt;=125),1,"")</f>
        <v/>
      </c>
      <c r="M15" s="96"/>
      <c r="N15" s="65" t="s">
        <v>338</v>
      </c>
      <c r="O15" s="64"/>
      <c r="P15" s="63" t="s">
        <v>313</v>
      </c>
      <c r="Q15" s="62">
        <v>2.94</v>
      </c>
      <c r="R15" s="48" t="str">
        <f t="shared" ref="R15:R25" si="10">IF(AND(P15&gt;0,P15&lt;=125),1,"")</f>
        <v/>
      </c>
      <c r="T15" s="65" t="s">
        <v>337</v>
      </c>
      <c r="U15" s="64"/>
      <c r="V15" s="63" t="s">
        <v>313</v>
      </c>
      <c r="W15" s="62">
        <v>4.53</v>
      </c>
      <c r="X15" s="48" t="str">
        <f t="shared" ref="X15:X25" si="11">IF(AND(V15&gt;0,V15&lt;=125),1,"")</f>
        <v/>
      </c>
      <c r="AB15" s="6"/>
    </row>
    <row r="16" spans="1:28" x14ac:dyDescent="0.25">
      <c r="A16" s="233"/>
      <c r="B16" s="61"/>
      <c r="C16" s="61"/>
      <c r="D16" s="57"/>
      <c r="E16" s="56">
        <f t="shared" ref="E16:E25" si="12">D16/1000*$E$15</f>
        <v>0</v>
      </c>
      <c r="F16" s="48" t="str">
        <f t="shared" si="8"/>
        <v/>
      </c>
      <c r="G16" s="6"/>
      <c r="H16" s="61"/>
      <c r="I16" s="61"/>
      <c r="J16" s="57"/>
      <c r="K16" s="56">
        <f t="shared" ref="K16:K25" si="13">J16/1000*$K$15</f>
        <v>0</v>
      </c>
      <c r="L16" s="48" t="str">
        <f t="shared" si="9"/>
        <v/>
      </c>
      <c r="M16" s="96"/>
      <c r="N16" s="61"/>
      <c r="O16" s="61"/>
      <c r="P16" s="57"/>
      <c r="Q16" s="56">
        <f t="shared" ref="Q16:Q25" si="14">P16/1000*$Q$15</f>
        <v>0</v>
      </c>
      <c r="R16" s="48" t="str">
        <f t="shared" si="10"/>
        <v/>
      </c>
      <c r="T16" s="61"/>
      <c r="U16" s="61"/>
      <c r="V16" s="57"/>
      <c r="W16" s="56">
        <f t="shared" ref="W16:W25" si="15">V16/1000*$W$15</f>
        <v>0</v>
      </c>
      <c r="X16" s="48" t="str">
        <f t="shared" si="11"/>
        <v/>
      </c>
      <c r="AB16" s="6"/>
    </row>
    <row r="17" spans="1:28" x14ac:dyDescent="0.25">
      <c r="A17" s="233"/>
      <c r="B17" s="59"/>
      <c r="C17" s="59"/>
      <c r="D17" s="57"/>
      <c r="E17" s="56">
        <f t="shared" si="12"/>
        <v>0</v>
      </c>
      <c r="F17" s="48" t="str">
        <f t="shared" si="8"/>
        <v/>
      </c>
      <c r="G17" s="6"/>
      <c r="H17" s="59"/>
      <c r="I17" s="59"/>
      <c r="J17" s="57"/>
      <c r="K17" s="56">
        <f t="shared" si="13"/>
        <v>0</v>
      </c>
      <c r="L17" s="48" t="str">
        <f t="shared" si="9"/>
        <v/>
      </c>
      <c r="M17" s="96"/>
      <c r="N17" s="59"/>
      <c r="O17" s="59"/>
      <c r="P17" s="57"/>
      <c r="Q17" s="56">
        <f t="shared" si="14"/>
        <v>0</v>
      </c>
      <c r="R17" s="48" t="str">
        <f t="shared" si="10"/>
        <v/>
      </c>
      <c r="T17" s="59"/>
      <c r="U17" s="59"/>
      <c r="V17" s="57"/>
      <c r="W17" s="56">
        <f t="shared" si="15"/>
        <v>0</v>
      </c>
      <c r="X17" s="48" t="str">
        <f t="shared" si="11"/>
        <v/>
      </c>
      <c r="AB17" s="6"/>
    </row>
    <row r="18" spans="1:28" x14ac:dyDescent="0.25">
      <c r="A18" s="233"/>
      <c r="B18" s="59"/>
      <c r="C18" s="59"/>
      <c r="D18" s="57"/>
      <c r="E18" s="56">
        <f t="shared" si="12"/>
        <v>0</v>
      </c>
      <c r="F18" s="48" t="str">
        <f t="shared" si="8"/>
        <v/>
      </c>
      <c r="G18" s="6"/>
      <c r="H18" s="59"/>
      <c r="I18" s="59"/>
      <c r="J18" s="57"/>
      <c r="K18" s="56">
        <f t="shared" si="13"/>
        <v>0</v>
      </c>
      <c r="L18" s="48" t="str">
        <f t="shared" si="9"/>
        <v/>
      </c>
      <c r="M18" s="96"/>
      <c r="N18" s="59"/>
      <c r="O18" s="59"/>
      <c r="P18" s="57"/>
      <c r="Q18" s="56">
        <f t="shared" si="14"/>
        <v>0</v>
      </c>
      <c r="R18" s="48" t="str">
        <f t="shared" si="10"/>
        <v/>
      </c>
      <c r="T18" s="59"/>
      <c r="U18" s="59"/>
      <c r="V18" s="57"/>
      <c r="W18" s="56">
        <f t="shared" si="15"/>
        <v>0</v>
      </c>
      <c r="X18" s="48" t="str">
        <f t="shared" si="11"/>
        <v/>
      </c>
      <c r="AB18" s="6"/>
    </row>
    <row r="19" spans="1:28" x14ac:dyDescent="0.25">
      <c r="A19" s="233"/>
      <c r="B19" s="59"/>
      <c r="C19" s="59"/>
      <c r="D19" s="57"/>
      <c r="E19" s="56">
        <f t="shared" si="12"/>
        <v>0</v>
      </c>
      <c r="F19" s="48" t="str">
        <f t="shared" si="8"/>
        <v/>
      </c>
      <c r="G19" s="6"/>
      <c r="H19" s="59"/>
      <c r="I19" s="59"/>
      <c r="J19" s="57"/>
      <c r="K19" s="56">
        <f t="shared" si="13"/>
        <v>0</v>
      </c>
      <c r="L19" s="48" t="str">
        <f t="shared" si="9"/>
        <v/>
      </c>
      <c r="M19" s="96"/>
      <c r="N19" s="59"/>
      <c r="O19" s="59"/>
      <c r="P19" s="57"/>
      <c r="Q19" s="56">
        <f t="shared" si="14"/>
        <v>0</v>
      </c>
      <c r="R19" s="48" t="str">
        <f t="shared" si="10"/>
        <v/>
      </c>
      <c r="T19" s="59"/>
      <c r="U19" s="59"/>
      <c r="V19" s="57"/>
      <c r="W19" s="56">
        <f t="shared" si="15"/>
        <v>0</v>
      </c>
      <c r="X19" s="48" t="str">
        <f t="shared" si="11"/>
        <v/>
      </c>
      <c r="AB19" s="6"/>
    </row>
    <row r="20" spans="1:28" x14ac:dyDescent="0.25">
      <c r="A20" s="233"/>
      <c r="B20" s="59"/>
      <c r="C20" s="59"/>
      <c r="D20" s="57"/>
      <c r="E20" s="56">
        <f t="shared" si="12"/>
        <v>0</v>
      </c>
      <c r="F20" s="48" t="str">
        <f t="shared" si="8"/>
        <v/>
      </c>
      <c r="G20" s="6"/>
      <c r="H20" s="59"/>
      <c r="I20" s="59"/>
      <c r="J20" s="57"/>
      <c r="K20" s="56">
        <f t="shared" si="13"/>
        <v>0</v>
      </c>
      <c r="L20" s="48" t="str">
        <f t="shared" si="9"/>
        <v/>
      </c>
      <c r="M20" s="96"/>
      <c r="N20" s="59"/>
      <c r="O20" s="59"/>
      <c r="P20" s="57"/>
      <c r="Q20" s="56">
        <f t="shared" si="14"/>
        <v>0</v>
      </c>
      <c r="R20" s="48" t="str">
        <f t="shared" si="10"/>
        <v/>
      </c>
      <c r="T20" s="59"/>
      <c r="U20" s="59"/>
      <c r="V20" s="57"/>
      <c r="W20" s="56">
        <f t="shared" si="15"/>
        <v>0</v>
      </c>
      <c r="X20" s="48" t="str">
        <f t="shared" si="11"/>
        <v/>
      </c>
      <c r="AB20" s="6"/>
    </row>
    <row r="21" spans="1:28" x14ac:dyDescent="0.25">
      <c r="A21" s="233"/>
      <c r="B21" s="59"/>
      <c r="C21" s="59"/>
      <c r="D21" s="57"/>
      <c r="E21" s="56">
        <f t="shared" si="12"/>
        <v>0</v>
      </c>
      <c r="F21" s="48" t="str">
        <f t="shared" si="8"/>
        <v/>
      </c>
      <c r="G21" s="6"/>
      <c r="H21" s="59"/>
      <c r="I21" s="59"/>
      <c r="J21" s="57"/>
      <c r="K21" s="56">
        <f t="shared" si="13"/>
        <v>0</v>
      </c>
      <c r="L21" s="48" t="str">
        <f t="shared" si="9"/>
        <v/>
      </c>
      <c r="M21" s="96"/>
      <c r="N21" s="59"/>
      <c r="O21" s="59"/>
      <c r="P21" s="57"/>
      <c r="Q21" s="56">
        <f t="shared" si="14"/>
        <v>0</v>
      </c>
      <c r="R21" s="48" t="str">
        <f t="shared" si="10"/>
        <v/>
      </c>
      <c r="T21" s="59"/>
      <c r="U21" s="59"/>
      <c r="V21" s="57"/>
      <c r="W21" s="56">
        <f t="shared" si="15"/>
        <v>0</v>
      </c>
      <c r="X21" s="48" t="str">
        <f t="shared" si="11"/>
        <v/>
      </c>
      <c r="AB21" s="6"/>
    </row>
    <row r="22" spans="1:28" x14ac:dyDescent="0.25">
      <c r="A22" s="233"/>
      <c r="B22" s="59"/>
      <c r="C22" s="59"/>
      <c r="D22" s="57"/>
      <c r="E22" s="56">
        <f t="shared" si="12"/>
        <v>0</v>
      </c>
      <c r="F22" s="48" t="str">
        <f t="shared" si="8"/>
        <v/>
      </c>
      <c r="G22" s="6"/>
      <c r="H22" s="59"/>
      <c r="I22" s="59"/>
      <c r="J22" s="57"/>
      <c r="K22" s="56">
        <f t="shared" si="13"/>
        <v>0</v>
      </c>
      <c r="L22" s="48" t="str">
        <f t="shared" si="9"/>
        <v/>
      </c>
      <c r="M22" s="96"/>
      <c r="N22" s="59"/>
      <c r="O22" s="59"/>
      <c r="P22" s="57"/>
      <c r="Q22" s="56">
        <f t="shared" si="14"/>
        <v>0</v>
      </c>
      <c r="R22" s="48" t="str">
        <f t="shared" si="10"/>
        <v/>
      </c>
      <c r="T22" s="59"/>
      <c r="U22" s="59"/>
      <c r="V22" s="57"/>
      <c r="W22" s="56">
        <f t="shared" si="15"/>
        <v>0</v>
      </c>
      <c r="X22" s="48" t="str">
        <f t="shared" si="11"/>
        <v/>
      </c>
      <c r="AB22" s="6"/>
    </row>
    <row r="23" spans="1:28" x14ac:dyDescent="0.25">
      <c r="A23" s="233"/>
      <c r="B23" s="59"/>
      <c r="C23" s="59"/>
      <c r="D23" s="57"/>
      <c r="E23" s="56">
        <f t="shared" si="12"/>
        <v>0</v>
      </c>
      <c r="F23" s="48" t="str">
        <f t="shared" si="8"/>
        <v/>
      </c>
      <c r="G23" s="6"/>
      <c r="H23" s="59"/>
      <c r="I23" s="59"/>
      <c r="J23" s="57"/>
      <c r="K23" s="56">
        <f t="shared" si="13"/>
        <v>0</v>
      </c>
      <c r="L23" s="48" t="str">
        <f t="shared" si="9"/>
        <v/>
      </c>
      <c r="M23" s="96"/>
      <c r="N23" s="59"/>
      <c r="O23" s="59"/>
      <c r="P23" s="57"/>
      <c r="Q23" s="56">
        <f t="shared" si="14"/>
        <v>0</v>
      </c>
      <c r="R23" s="48" t="str">
        <f t="shared" si="10"/>
        <v/>
      </c>
      <c r="T23" s="59"/>
      <c r="U23" s="59"/>
      <c r="V23" s="57"/>
      <c r="W23" s="56">
        <f t="shared" si="15"/>
        <v>0</v>
      </c>
      <c r="X23" s="48" t="str">
        <f t="shared" si="11"/>
        <v/>
      </c>
      <c r="AB23" s="6"/>
    </row>
    <row r="24" spans="1:28" x14ac:dyDescent="0.25">
      <c r="A24" s="233"/>
      <c r="B24" s="59"/>
      <c r="C24" s="59"/>
      <c r="D24" s="57"/>
      <c r="E24" s="56">
        <f t="shared" si="12"/>
        <v>0</v>
      </c>
      <c r="F24" s="48" t="str">
        <f t="shared" si="8"/>
        <v/>
      </c>
      <c r="G24" s="6"/>
      <c r="H24" s="59"/>
      <c r="I24" s="59"/>
      <c r="J24" s="57"/>
      <c r="K24" s="56">
        <f t="shared" si="13"/>
        <v>0</v>
      </c>
      <c r="L24" s="48" t="str">
        <f t="shared" si="9"/>
        <v/>
      </c>
      <c r="M24" s="96"/>
      <c r="N24" s="59"/>
      <c r="O24" s="59"/>
      <c r="P24" s="57"/>
      <c r="Q24" s="56">
        <f t="shared" si="14"/>
        <v>0</v>
      </c>
      <c r="R24" s="48" t="str">
        <f t="shared" si="10"/>
        <v/>
      </c>
      <c r="T24" s="59"/>
      <c r="U24" s="59"/>
      <c r="V24" s="57"/>
      <c r="W24" s="56">
        <f t="shared" si="15"/>
        <v>0</v>
      </c>
      <c r="X24" s="48" t="str">
        <f t="shared" si="11"/>
        <v/>
      </c>
      <c r="AB24" s="6"/>
    </row>
    <row r="25" spans="1:28" ht="12.75" thickBot="1" x14ac:dyDescent="0.3">
      <c r="A25" s="233"/>
      <c r="B25" s="58"/>
      <c r="C25" s="58"/>
      <c r="D25" s="57"/>
      <c r="E25" s="56">
        <f t="shared" si="12"/>
        <v>0</v>
      </c>
      <c r="F25" s="48" t="str">
        <f t="shared" si="8"/>
        <v/>
      </c>
      <c r="G25" s="6"/>
      <c r="H25" s="58"/>
      <c r="I25" s="58"/>
      <c r="J25" s="57"/>
      <c r="K25" s="56">
        <f t="shared" si="13"/>
        <v>0</v>
      </c>
      <c r="L25" s="48" t="str">
        <f t="shared" si="9"/>
        <v/>
      </c>
      <c r="M25" s="96"/>
      <c r="N25" s="58"/>
      <c r="O25" s="58"/>
      <c r="P25" s="57"/>
      <c r="Q25" s="56">
        <f t="shared" si="14"/>
        <v>0</v>
      </c>
      <c r="R25" s="48" t="str">
        <f t="shared" si="10"/>
        <v/>
      </c>
      <c r="T25" s="58"/>
      <c r="U25" s="58"/>
      <c r="V25" s="57"/>
      <c r="W25" s="56">
        <f t="shared" si="15"/>
        <v>0</v>
      </c>
      <c r="X25" s="48" t="str">
        <f t="shared" si="11"/>
        <v/>
      </c>
      <c r="AB25" s="6"/>
    </row>
    <row r="26" spans="1:28" ht="12.75" thickBot="1" x14ac:dyDescent="0.3">
      <c r="A26" s="95"/>
      <c r="B26" s="52"/>
      <c r="C26" s="51"/>
      <c r="D26" s="50">
        <f>SUM(D16:D25)</f>
        <v>0</v>
      </c>
      <c r="E26" s="49">
        <f>SUM(E16:E25)</f>
        <v>0</v>
      </c>
      <c r="G26" s="6"/>
      <c r="H26" s="52"/>
      <c r="I26" s="51"/>
      <c r="J26" s="50">
        <f>SUM(J16:J25)</f>
        <v>0</v>
      </c>
      <c r="K26" s="49">
        <f>SUM(K16:K25)</f>
        <v>0</v>
      </c>
      <c r="L26" s="48"/>
      <c r="N26" s="52"/>
      <c r="O26" s="51"/>
      <c r="P26" s="50">
        <f>SUM(P16:P25)</f>
        <v>0</v>
      </c>
      <c r="Q26" s="49">
        <f>SUM(Q16:Q25)</f>
        <v>0</v>
      </c>
      <c r="R26" s="48"/>
      <c r="T26" s="52"/>
      <c r="U26" s="51"/>
      <c r="V26" s="50">
        <f>SUM(V16:V25)</f>
        <v>0</v>
      </c>
      <c r="W26" s="49">
        <f>SUM(W16:W25)</f>
        <v>0</v>
      </c>
      <c r="X26" s="48"/>
      <c r="AB26" s="6"/>
    </row>
    <row r="27" spans="1:28" ht="12.75" thickBot="1" x14ac:dyDescent="0.3">
      <c r="F27" s="48" t="str">
        <f t="shared" ref="F27:F41" si="16">IF(AND(D27&gt;0,D27&lt;=125),1,"")</f>
        <v/>
      </c>
      <c r="L27" s="48" t="str">
        <f t="shared" ref="L27:L34" si="17">IF(AND(J27&gt;0,J27&lt;=125),1,"")</f>
        <v/>
      </c>
      <c r="R27" s="48" t="str">
        <f t="shared" ref="R27:R34" si="18">IF(AND(P27&gt;0,P27&lt;=125),1,"")</f>
        <v/>
      </c>
      <c r="X27" s="48" t="str">
        <f t="shared" ref="X27:X34" si="19">IF(AND(V27&gt;0,V27&lt;=125),1,"")</f>
        <v/>
      </c>
      <c r="AB27" s="6"/>
    </row>
    <row r="28" spans="1:28" s="53" customFormat="1" ht="24.75" thickBot="1" x14ac:dyDescent="0.3">
      <c r="B28" s="77" t="s">
        <v>328</v>
      </c>
      <c r="C28" s="77" t="s">
        <v>327</v>
      </c>
      <c r="D28" s="76" t="s">
        <v>326</v>
      </c>
      <c r="E28" s="75" t="s">
        <v>325</v>
      </c>
      <c r="F28" s="48" t="str">
        <f t="shared" si="16"/>
        <v/>
      </c>
      <c r="G28" s="60"/>
      <c r="H28" s="77" t="s">
        <v>328</v>
      </c>
      <c r="I28" s="77" t="s">
        <v>327</v>
      </c>
      <c r="J28" s="76" t="s">
        <v>326</v>
      </c>
      <c r="K28" s="75" t="s">
        <v>325</v>
      </c>
      <c r="L28" s="48" t="str">
        <f t="shared" si="17"/>
        <v/>
      </c>
      <c r="N28" s="77" t="s">
        <v>328</v>
      </c>
      <c r="O28" s="77" t="s">
        <v>327</v>
      </c>
      <c r="P28" s="76" t="s">
        <v>326</v>
      </c>
      <c r="Q28" s="75" t="s">
        <v>325</v>
      </c>
      <c r="R28" s="48" t="str">
        <f t="shared" si="18"/>
        <v/>
      </c>
      <c r="T28" s="77" t="s">
        <v>328</v>
      </c>
      <c r="U28" s="77" t="s">
        <v>327</v>
      </c>
      <c r="V28" s="76" t="s">
        <v>326</v>
      </c>
      <c r="W28" s="75" t="s">
        <v>325</v>
      </c>
      <c r="X28" s="48" t="str">
        <f t="shared" si="19"/>
        <v/>
      </c>
    </row>
    <row r="29" spans="1:28" ht="12.75" thickBot="1" x14ac:dyDescent="0.3">
      <c r="B29" s="94" t="s">
        <v>336</v>
      </c>
      <c r="C29" s="93"/>
      <c r="D29" s="92" t="s">
        <v>313</v>
      </c>
      <c r="E29" s="91"/>
      <c r="F29" s="48" t="str">
        <f t="shared" si="16"/>
        <v/>
      </c>
      <c r="G29" s="60"/>
      <c r="H29" s="65" t="s">
        <v>335</v>
      </c>
      <c r="I29" s="64"/>
      <c r="J29" s="63" t="s">
        <v>313</v>
      </c>
      <c r="K29" s="62">
        <v>10</v>
      </c>
      <c r="L29" s="48" t="str">
        <f t="shared" si="17"/>
        <v/>
      </c>
      <c r="N29" s="65" t="s">
        <v>334</v>
      </c>
      <c r="O29" s="64"/>
      <c r="P29" s="63" t="s">
        <v>313</v>
      </c>
      <c r="Q29" s="62">
        <v>15</v>
      </c>
      <c r="R29" s="48" t="str">
        <f t="shared" si="18"/>
        <v/>
      </c>
      <c r="T29" s="65" t="s">
        <v>333</v>
      </c>
      <c r="U29" s="64"/>
      <c r="V29" s="63" t="s">
        <v>313</v>
      </c>
      <c r="W29" s="62">
        <v>10</v>
      </c>
      <c r="X29" s="48" t="str">
        <f t="shared" si="19"/>
        <v/>
      </c>
      <c r="AB29" s="6"/>
    </row>
    <row r="30" spans="1:28" x14ac:dyDescent="0.25">
      <c r="B30" s="90"/>
      <c r="C30" s="90"/>
      <c r="D30" s="89"/>
      <c r="E30" s="88">
        <f>D30/1000*$E$3</f>
        <v>0</v>
      </c>
      <c r="F30" s="48" t="str">
        <f t="shared" si="16"/>
        <v/>
      </c>
      <c r="G30" s="60"/>
      <c r="H30" s="61"/>
      <c r="I30" s="61"/>
      <c r="J30" s="57"/>
      <c r="K30" s="67">
        <f>J30/1000*$K$29</f>
        <v>0</v>
      </c>
      <c r="L30" s="48" t="str">
        <f t="shared" si="17"/>
        <v/>
      </c>
      <c r="N30" s="61"/>
      <c r="O30" s="61"/>
      <c r="P30" s="57"/>
      <c r="Q30" s="67">
        <f>P30/1000*$Q$29</f>
        <v>0</v>
      </c>
      <c r="R30" s="48" t="str">
        <f t="shared" si="18"/>
        <v/>
      </c>
      <c r="T30" s="61"/>
      <c r="U30" s="61"/>
      <c r="V30" s="57"/>
      <c r="W30" s="67">
        <f>V30/1000*$W$29</f>
        <v>0</v>
      </c>
      <c r="X30" s="48" t="str">
        <f t="shared" si="19"/>
        <v/>
      </c>
      <c r="AB30" s="6"/>
    </row>
    <row r="31" spans="1:28" x14ac:dyDescent="0.25">
      <c r="B31" s="87"/>
      <c r="C31" s="87"/>
      <c r="D31" s="86"/>
      <c r="E31" s="85">
        <f>D31/1000*$E$3</f>
        <v>0</v>
      </c>
      <c r="F31" s="48" t="str">
        <f t="shared" si="16"/>
        <v/>
      </c>
      <c r="G31" s="60"/>
      <c r="H31" s="59"/>
      <c r="I31" s="59"/>
      <c r="J31" s="57"/>
      <c r="K31" s="67">
        <f>J31/1000*$K$29</f>
        <v>0</v>
      </c>
      <c r="L31" s="48" t="str">
        <f t="shared" si="17"/>
        <v/>
      </c>
      <c r="N31" s="59"/>
      <c r="O31" s="59"/>
      <c r="P31" s="57"/>
      <c r="Q31" s="67">
        <f>P31/1000*$Q$29</f>
        <v>0</v>
      </c>
      <c r="R31" s="48" t="str">
        <f t="shared" si="18"/>
        <v/>
      </c>
      <c r="T31" s="59"/>
      <c r="U31" s="59"/>
      <c r="V31" s="57"/>
      <c r="W31" s="67">
        <f>V31/1000*$W$29</f>
        <v>0</v>
      </c>
      <c r="X31" s="48" t="str">
        <f t="shared" si="19"/>
        <v/>
      </c>
      <c r="AB31" s="6"/>
    </row>
    <row r="32" spans="1:28" x14ac:dyDescent="0.25">
      <c r="B32" s="87"/>
      <c r="C32" s="87"/>
      <c r="D32" s="86"/>
      <c r="E32" s="85">
        <f>D32/1000*$E$3</f>
        <v>0</v>
      </c>
      <c r="F32" s="48" t="str">
        <f t="shared" si="16"/>
        <v/>
      </c>
      <c r="G32" s="60"/>
      <c r="H32" s="59"/>
      <c r="I32" s="59"/>
      <c r="J32" s="57"/>
      <c r="K32" s="67">
        <f>J32/1000*$K$29</f>
        <v>0</v>
      </c>
      <c r="L32" s="48" t="str">
        <f t="shared" si="17"/>
        <v/>
      </c>
      <c r="N32" s="59"/>
      <c r="O32" s="59"/>
      <c r="P32" s="57"/>
      <c r="Q32" s="67">
        <f>P32/1000*$Q$29</f>
        <v>0</v>
      </c>
      <c r="R32" s="48" t="str">
        <f t="shared" si="18"/>
        <v/>
      </c>
      <c r="T32" s="59"/>
      <c r="U32" s="59"/>
      <c r="V32" s="57"/>
      <c r="W32" s="67">
        <f>V32/1000*$W$29</f>
        <v>0</v>
      </c>
      <c r="X32" s="48" t="str">
        <f t="shared" si="19"/>
        <v/>
      </c>
      <c r="AB32" s="6"/>
    </row>
    <row r="33" spans="2:28" x14ac:dyDescent="0.25">
      <c r="B33" s="87"/>
      <c r="C33" s="87"/>
      <c r="D33" s="86"/>
      <c r="E33" s="85">
        <f>D33/1000*$E$3</f>
        <v>0</v>
      </c>
      <c r="F33" s="48" t="str">
        <f t="shared" si="16"/>
        <v/>
      </c>
      <c r="G33" s="60"/>
      <c r="H33" s="59"/>
      <c r="I33" s="59"/>
      <c r="J33" s="57"/>
      <c r="K33" s="67">
        <f>J33/1000*$K$29</f>
        <v>0</v>
      </c>
      <c r="L33" s="48" t="str">
        <f t="shared" si="17"/>
        <v/>
      </c>
      <c r="N33" s="59"/>
      <c r="O33" s="59"/>
      <c r="P33" s="57"/>
      <c r="Q33" s="67">
        <f>P33/1000*$Q$29</f>
        <v>0</v>
      </c>
      <c r="R33" s="48" t="str">
        <f t="shared" si="18"/>
        <v/>
      </c>
      <c r="T33" s="59"/>
      <c r="U33" s="59"/>
      <c r="V33" s="57"/>
      <c r="W33" s="67">
        <f>V33/1000*$W$29</f>
        <v>0</v>
      </c>
      <c r="X33" s="48" t="str">
        <f t="shared" si="19"/>
        <v/>
      </c>
      <c r="AB33" s="6"/>
    </row>
    <row r="34" spans="2:28" ht="12.75" thickBot="1" x14ac:dyDescent="0.3">
      <c r="B34" s="84"/>
      <c r="C34" s="84"/>
      <c r="D34" s="83"/>
      <c r="E34" s="82">
        <f>D34/1000*$E$3</f>
        <v>0</v>
      </c>
      <c r="F34" s="48" t="str">
        <f t="shared" si="16"/>
        <v/>
      </c>
      <c r="G34" s="60"/>
      <c r="H34" s="58"/>
      <c r="I34" s="58"/>
      <c r="J34" s="57"/>
      <c r="K34" s="67">
        <f>J34/1000*$K$29</f>
        <v>0</v>
      </c>
      <c r="L34" s="48" t="str">
        <f t="shared" si="17"/>
        <v/>
      </c>
      <c r="N34" s="58"/>
      <c r="O34" s="58"/>
      <c r="P34" s="57"/>
      <c r="Q34" s="67">
        <f>P34/1000*$Q$29</f>
        <v>0</v>
      </c>
      <c r="R34" s="48" t="str">
        <f t="shared" si="18"/>
        <v/>
      </c>
      <c r="T34" s="58"/>
      <c r="U34" s="58"/>
      <c r="V34" s="57"/>
      <c r="W34" s="67">
        <f>V34/1000*$W$29</f>
        <v>0</v>
      </c>
      <c r="X34" s="48" t="str">
        <f t="shared" si="19"/>
        <v/>
      </c>
      <c r="AB34" s="6"/>
    </row>
    <row r="35" spans="2:28" ht="12.75" thickBot="1" x14ac:dyDescent="0.3">
      <c r="B35" s="81"/>
      <c r="C35" s="81"/>
      <c r="D35" s="80">
        <f>SUM(D30:D34)</f>
        <v>0</v>
      </c>
      <c r="E35" s="79">
        <f>SUM(E30:E34)</f>
        <v>0</v>
      </c>
      <c r="F35" s="48" t="str">
        <f t="shared" si="16"/>
        <v/>
      </c>
      <c r="G35" s="60"/>
      <c r="H35" s="78"/>
      <c r="I35" s="78"/>
      <c r="J35" s="50">
        <f>SUM(J30:J34)</f>
        <v>0</v>
      </c>
      <c r="K35" s="49">
        <f>SUM(K30:K34)</f>
        <v>0</v>
      </c>
      <c r="L35" s="48"/>
      <c r="N35" s="66"/>
      <c r="O35" s="66"/>
      <c r="P35" s="50">
        <f>SUM(P30:P34)</f>
        <v>0</v>
      </c>
      <c r="Q35" s="49">
        <f>SUM(Q30:Q34)</f>
        <v>0</v>
      </c>
      <c r="R35" s="48"/>
      <c r="T35" s="66"/>
      <c r="U35" s="66"/>
      <c r="V35" s="50">
        <f>SUM(V30:V34)</f>
        <v>0</v>
      </c>
      <c r="W35" s="49">
        <f>SUM(W30:W34)</f>
        <v>0</v>
      </c>
      <c r="X35" s="48"/>
      <c r="AB35" s="6"/>
    </row>
    <row r="36" spans="2:28" ht="12.75" thickBot="1" x14ac:dyDescent="0.3">
      <c r="B36" s="65" t="s">
        <v>332</v>
      </c>
      <c r="C36" s="64"/>
      <c r="D36" s="63" t="s">
        <v>313</v>
      </c>
      <c r="E36" s="62">
        <v>7.46</v>
      </c>
      <c r="F36" s="48" t="str">
        <f t="shared" si="16"/>
        <v/>
      </c>
      <c r="G36" s="60"/>
      <c r="H36" s="65" t="s">
        <v>331</v>
      </c>
      <c r="I36" s="64"/>
      <c r="J36" s="63" t="s">
        <v>313</v>
      </c>
      <c r="K36" s="62">
        <v>12.5</v>
      </c>
      <c r="L36" s="48" t="str">
        <f t="shared" ref="L36:L41" si="20">IF(AND(J36&gt;0,J36&lt;=125),1,"")</f>
        <v/>
      </c>
      <c r="N36" s="65" t="s">
        <v>330</v>
      </c>
      <c r="O36" s="64"/>
      <c r="P36" s="63" t="s">
        <v>313</v>
      </c>
      <c r="Q36" s="62">
        <v>17.5</v>
      </c>
      <c r="R36" s="48" t="str">
        <f t="shared" ref="R36:R41" si="21">IF(AND(P36&gt;0,P36&lt;=125),1,"")</f>
        <v/>
      </c>
      <c r="T36" s="65" t="s">
        <v>329</v>
      </c>
      <c r="U36" s="64"/>
      <c r="V36" s="63" t="s">
        <v>313</v>
      </c>
      <c r="W36" s="62">
        <v>12.5</v>
      </c>
      <c r="X36" s="48" t="str">
        <f t="shared" ref="X36:X41" si="22">IF(AND(V36&gt;0,V36&lt;=125),1,"")</f>
        <v/>
      </c>
      <c r="AB36" s="6"/>
    </row>
    <row r="37" spans="2:28" x14ac:dyDescent="0.25">
      <c r="B37" s="61"/>
      <c r="C37" s="61"/>
      <c r="D37" s="57"/>
      <c r="E37" s="56">
        <f>D37/1000*$E$36</f>
        <v>0</v>
      </c>
      <c r="F37" s="48" t="str">
        <f t="shared" si="16"/>
        <v/>
      </c>
      <c r="G37" s="60"/>
      <c r="H37" s="61"/>
      <c r="I37" s="61"/>
      <c r="J37" s="57"/>
      <c r="K37" s="56">
        <f>J37/1000*$K$36</f>
        <v>0</v>
      </c>
      <c r="L37" s="48" t="str">
        <f t="shared" si="20"/>
        <v/>
      </c>
      <c r="N37" s="61"/>
      <c r="O37" s="61"/>
      <c r="P37" s="57"/>
      <c r="Q37" s="56">
        <f>P37/1000*$Q$36</f>
        <v>0</v>
      </c>
      <c r="R37" s="48" t="str">
        <f t="shared" si="21"/>
        <v/>
      </c>
      <c r="T37" s="61"/>
      <c r="U37" s="61"/>
      <c r="V37" s="57"/>
      <c r="W37" s="56">
        <f>V37/1000*$W$36</f>
        <v>0</v>
      </c>
      <c r="X37" s="48" t="str">
        <f t="shared" si="22"/>
        <v/>
      </c>
      <c r="AB37" s="6"/>
    </row>
    <row r="38" spans="2:28" x14ac:dyDescent="0.25">
      <c r="B38" s="59"/>
      <c r="C38" s="59"/>
      <c r="D38" s="57"/>
      <c r="E38" s="56">
        <f>D38/1000*$E$36</f>
        <v>0</v>
      </c>
      <c r="F38" s="48" t="str">
        <f t="shared" si="16"/>
        <v/>
      </c>
      <c r="G38" s="60"/>
      <c r="H38" s="59"/>
      <c r="I38" s="59"/>
      <c r="J38" s="57"/>
      <c r="K38" s="56">
        <f>J38/1000*$K$36</f>
        <v>0</v>
      </c>
      <c r="L38" s="48" t="str">
        <f t="shared" si="20"/>
        <v/>
      </c>
      <c r="N38" s="59"/>
      <c r="O38" s="59"/>
      <c r="P38" s="57"/>
      <c r="Q38" s="56">
        <f>P38/1000*$K$36</f>
        <v>0</v>
      </c>
      <c r="R38" s="48" t="str">
        <f t="shared" si="21"/>
        <v/>
      </c>
      <c r="T38" s="59"/>
      <c r="U38" s="59"/>
      <c r="V38" s="57"/>
      <c r="W38" s="56">
        <f>V38/1000*$W$36</f>
        <v>0</v>
      </c>
      <c r="X38" s="48" t="str">
        <f t="shared" si="22"/>
        <v/>
      </c>
      <c r="AB38" s="6"/>
    </row>
    <row r="39" spans="2:28" x14ac:dyDescent="0.25">
      <c r="B39" s="59"/>
      <c r="C39" s="59"/>
      <c r="D39" s="57"/>
      <c r="E39" s="56">
        <f>D39/1000*$E$36</f>
        <v>0</v>
      </c>
      <c r="F39" s="48" t="str">
        <f t="shared" si="16"/>
        <v/>
      </c>
      <c r="G39" s="60"/>
      <c r="H39" s="59"/>
      <c r="I39" s="59"/>
      <c r="J39" s="57"/>
      <c r="K39" s="56">
        <f>J39/1000*$K$36</f>
        <v>0</v>
      </c>
      <c r="L39" s="48" t="str">
        <f t="shared" si="20"/>
        <v/>
      </c>
      <c r="N39" s="59"/>
      <c r="O39" s="59"/>
      <c r="P39" s="57"/>
      <c r="Q39" s="56">
        <f>P39/1000*$K$36</f>
        <v>0</v>
      </c>
      <c r="R39" s="48" t="str">
        <f t="shared" si="21"/>
        <v/>
      </c>
      <c r="T39" s="59"/>
      <c r="U39" s="59"/>
      <c r="V39" s="57"/>
      <c r="W39" s="56">
        <f>V39/1000*$W$36</f>
        <v>0</v>
      </c>
      <c r="X39" s="48" t="str">
        <f t="shared" si="22"/>
        <v/>
      </c>
      <c r="AB39" s="6"/>
    </row>
    <row r="40" spans="2:28" x14ac:dyDescent="0.25">
      <c r="B40" s="59"/>
      <c r="C40" s="59"/>
      <c r="D40" s="57"/>
      <c r="E40" s="56">
        <f>D40/1000*$E$36</f>
        <v>0</v>
      </c>
      <c r="F40" s="48" t="str">
        <f t="shared" si="16"/>
        <v/>
      </c>
      <c r="G40" s="60"/>
      <c r="H40" s="59"/>
      <c r="I40" s="59"/>
      <c r="J40" s="57"/>
      <c r="K40" s="56">
        <f>J40/1000*$K$36</f>
        <v>0</v>
      </c>
      <c r="L40" s="48" t="str">
        <f t="shared" si="20"/>
        <v/>
      </c>
      <c r="N40" s="59"/>
      <c r="O40" s="59"/>
      <c r="P40" s="57"/>
      <c r="Q40" s="56">
        <f>P40/1000*$K$36</f>
        <v>0</v>
      </c>
      <c r="R40" s="48" t="str">
        <f t="shared" si="21"/>
        <v/>
      </c>
      <c r="T40" s="59"/>
      <c r="U40" s="59"/>
      <c r="V40" s="57"/>
      <c r="W40" s="56">
        <f>V40/1000*$W$36</f>
        <v>0</v>
      </c>
      <c r="X40" s="48" t="str">
        <f t="shared" si="22"/>
        <v/>
      </c>
      <c r="AB40" s="6"/>
    </row>
    <row r="41" spans="2:28" ht="12.75" thickBot="1" x14ac:dyDescent="0.3">
      <c r="B41" s="58"/>
      <c r="C41" s="58"/>
      <c r="D41" s="57"/>
      <c r="E41" s="56">
        <f>D41/1000*$E$36</f>
        <v>0</v>
      </c>
      <c r="F41" s="48" t="str">
        <f t="shared" si="16"/>
        <v/>
      </c>
      <c r="G41" s="60"/>
      <c r="H41" s="58"/>
      <c r="I41" s="58"/>
      <c r="J41" s="57"/>
      <c r="K41" s="56">
        <f>J41/1000*$K$36</f>
        <v>0</v>
      </c>
      <c r="L41" s="48" t="str">
        <f t="shared" si="20"/>
        <v/>
      </c>
      <c r="N41" s="58"/>
      <c r="O41" s="58"/>
      <c r="P41" s="57"/>
      <c r="Q41" s="56">
        <f>P41/1000*$K$36</f>
        <v>0</v>
      </c>
      <c r="R41" s="48" t="str">
        <f t="shared" si="21"/>
        <v/>
      </c>
      <c r="T41" s="58"/>
      <c r="U41" s="58"/>
      <c r="V41" s="57"/>
      <c r="W41" s="56">
        <f>V41/1000*$W$36</f>
        <v>0</v>
      </c>
      <c r="X41" s="48" t="str">
        <f t="shared" si="22"/>
        <v/>
      </c>
      <c r="AB41" s="6"/>
    </row>
    <row r="42" spans="2:28" ht="12.75" thickBot="1" x14ac:dyDescent="0.3">
      <c r="B42" s="52"/>
      <c r="C42" s="51"/>
      <c r="D42" s="50">
        <f>SUM(D37:D41)</f>
        <v>0</v>
      </c>
      <c r="E42" s="49">
        <f>SUM(E37:E41)</f>
        <v>0</v>
      </c>
      <c r="G42" s="60"/>
      <c r="H42" s="52"/>
      <c r="I42" s="51"/>
      <c r="J42" s="50">
        <f>SUM(J37:J41)</f>
        <v>0</v>
      </c>
      <c r="K42" s="49">
        <f>SUM(K37:K41)</f>
        <v>0</v>
      </c>
      <c r="L42" s="48"/>
      <c r="N42" s="52"/>
      <c r="O42" s="51"/>
      <c r="P42" s="50">
        <f>SUM(P37:P41)</f>
        <v>0</v>
      </c>
      <c r="Q42" s="49">
        <f>SUM(Q37:Q41)</f>
        <v>0</v>
      </c>
      <c r="R42" s="48"/>
      <c r="T42" s="52"/>
      <c r="U42" s="51"/>
      <c r="V42" s="50">
        <f>SUM(V37:V41)</f>
        <v>0</v>
      </c>
      <c r="W42" s="49">
        <f>SUM(W37:W41)</f>
        <v>0</v>
      </c>
      <c r="X42" s="48"/>
      <c r="AB42" s="6"/>
    </row>
    <row r="43" spans="2:28" ht="12.75" thickBot="1" x14ac:dyDescent="0.3">
      <c r="E43" s="47"/>
      <c r="F43" s="48" t="str">
        <f t="shared" ref="F43:F50" si="23">IF(AND(D43&gt;0,D43&lt;=125),1,"")</f>
        <v/>
      </c>
      <c r="L43" s="6">
        <f>COUNT(L4:L42,F4:F58,R2:R42,X3:X42)</f>
        <v>0</v>
      </c>
      <c r="AB43" s="6"/>
    </row>
    <row r="44" spans="2:28" s="53" customFormat="1" ht="24.75" thickBot="1" x14ac:dyDescent="0.3">
      <c r="B44" s="77" t="s">
        <v>328</v>
      </c>
      <c r="C44" s="77" t="s">
        <v>327</v>
      </c>
      <c r="D44" s="76" t="s">
        <v>326</v>
      </c>
      <c r="E44" s="75" t="s">
        <v>325</v>
      </c>
      <c r="F44" s="48" t="str">
        <f t="shared" si="23"/>
        <v/>
      </c>
      <c r="G44" s="60"/>
      <c r="H44" s="77" t="s">
        <v>328</v>
      </c>
      <c r="I44" s="77" t="s">
        <v>327</v>
      </c>
      <c r="J44" s="76" t="s">
        <v>326</v>
      </c>
      <c r="K44" s="75" t="s">
        <v>325</v>
      </c>
      <c r="AB44" s="72"/>
    </row>
    <row r="45" spans="2:28" ht="12.75" customHeight="1" thickBot="1" x14ac:dyDescent="0.3">
      <c r="B45" s="65" t="s">
        <v>324</v>
      </c>
      <c r="C45" s="64"/>
      <c r="D45" s="63" t="s">
        <v>313</v>
      </c>
      <c r="E45" s="62">
        <v>5</v>
      </c>
      <c r="F45" s="48" t="str">
        <f t="shared" si="23"/>
        <v/>
      </c>
      <c r="G45" s="60"/>
      <c r="H45" s="65" t="s">
        <v>407</v>
      </c>
      <c r="I45" s="64"/>
      <c r="J45" s="63" t="s">
        <v>313</v>
      </c>
      <c r="K45" s="62">
        <v>3</v>
      </c>
      <c r="L45" s="151"/>
      <c r="M45" s="151"/>
      <c r="N45" s="151"/>
      <c r="O45" s="151"/>
      <c r="P45" s="151"/>
      <c r="Q45" s="151"/>
      <c r="R45" s="53"/>
      <c r="U45" s="47"/>
      <c r="V45" s="6"/>
      <c r="AB45" s="6"/>
    </row>
    <row r="46" spans="2:28" ht="12" customHeight="1" thickBot="1" x14ac:dyDescent="0.3">
      <c r="B46" s="61"/>
      <c r="C46" s="61"/>
      <c r="D46" s="57"/>
      <c r="E46" s="67">
        <f>D46/1000*$E$45</f>
        <v>0</v>
      </c>
      <c r="F46" s="48" t="str">
        <f t="shared" si="23"/>
        <v/>
      </c>
      <c r="G46" s="60"/>
      <c r="H46" s="61"/>
      <c r="I46" s="61"/>
      <c r="J46" s="57"/>
      <c r="K46" s="67">
        <f>J46/1000*$K$45</f>
        <v>0</v>
      </c>
      <c r="L46" t="str">
        <f>IF(AND(J46&gt;0,J46&lt;=100),1,"")</f>
        <v/>
      </c>
      <c r="M46" s="151"/>
      <c r="N46" s="151"/>
      <c r="O46" s="151"/>
      <c r="P46" s="151"/>
      <c r="Q46" s="151"/>
      <c r="R46" s="53"/>
      <c r="V46" s="6"/>
      <c r="AB46" s="6"/>
    </row>
    <row r="47" spans="2:28" ht="12" customHeight="1" x14ac:dyDescent="0.25">
      <c r="B47" s="59"/>
      <c r="C47" s="59"/>
      <c r="D47" s="57"/>
      <c r="E47" s="67">
        <f>D47/1000*$E$45</f>
        <v>0</v>
      </c>
      <c r="F47" s="48" t="str">
        <f t="shared" si="23"/>
        <v/>
      </c>
      <c r="G47" s="60"/>
      <c r="H47" s="59"/>
      <c r="I47" s="59"/>
      <c r="J47" s="57"/>
      <c r="K47" s="67">
        <f t="shared" ref="K47:K50" si="24">J47/1000*$K$45</f>
        <v>0</v>
      </c>
      <c r="L47" t="str">
        <f t="shared" ref="L47:L57" si="25">IF(AND(J47&gt;0,J47&lt;=100),1,"")</f>
        <v/>
      </c>
      <c r="M47" s="151"/>
      <c r="N47" s="151"/>
      <c r="O47" s="74" t="s">
        <v>323</v>
      </c>
      <c r="P47" s="73">
        <f>E14+E26+E42+E51+E58+K42+K35+K26+K14+Q14+Q26+Q35+Q42+W42+W35+W26+K51+K58</f>
        <v>0</v>
      </c>
      <c r="Q47" s="151"/>
      <c r="R47" s="53"/>
      <c r="V47" s="6"/>
      <c r="AB47" s="6"/>
    </row>
    <row r="48" spans="2:28" ht="12" customHeight="1" x14ac:dyDescent="0.25">
      <c r="B48" s="59"/>
      <c r="C48" s="59"/>
      <c r="D48" s="57"/>
      <c r="E48" s="67">
        <f>D48/1000*$E$45</f>
        <v>0</v>
      </c>
      <c r="F48" s="48" t="str">
        <f t="shared" si="23"/>
        <v/>
      </c>
      <c r="G48" s="60"/>
      <c r="H48" s="59"/>
      <c r="I48" s="59"/>
      <c r="J48" s="57"/>
      <c r="K48" s="67">
        <f t="shared" si="24"/>
        <v>0</v>
      </c>
      <c r="L48" t="str">
        <f t="shared" si="25"/>
        <v/>
      </c>
      <c r="O48" s="71" t="s">
        <v>322</v>
      </c>
      <c r="P48" s="70">
        <f>P47*10/100</f>
        <v>0</v>
      </c>
      <c r="Q48" s="53"/>
      <c r="R48" s="53"/>
      <c r="V48" s="6"/>
      <c r="AB48" s="6"/>
    </row>
    <row r="49" spans="2:28" ht="12" customHeight="1" thickBot="1" x14ac:dyDescent="0.3">
      <c r="B49" s="59"/>
      <c r="C49" s="59"/>
      <c r="D49" s="57"/>
      <c r="E49" s="67">
        <f>D49/1000*$E$45</f>
        <v>0</v>
      </c>
      <c r="F49" s="48" t="str">
        <f t="shared" si="23"/>
        <v/>
      </c>
      <c r="G49" s="60"/>
      <c r="H49" s="59"/>
      <c r="I49" s="59"/>
      <c r="J49" s="57"/>
      <c r="K49" s="67">
        <f t="shared" si="24"/>
        <v>0</v>
      </c>
      <c r="L49" t="str">
        <f t="shared" si="25"/>
        <v/>
      </c>
      <c r="O49" s="69" t="s">
        <v>321</v>
      </c>
      <c r="P49" s="68">
        <f>IF(P47+P48&gt;13.61,P47+P48,13.61)</f>
        <v>13.61</v>
      </c>
      <c r="T49" s="55" t="s">
        <v>320</v>
      </c>
      <c r="U49" s="54" t="s">
        <v>301</v>
      </c>
      <c r="V49" s="53" t="s">
        <v>319</v>
      </c>
      <c r="W49" s="53"/>
      <c r="X49" s="53"/>
      <c r="AB49" s="6"/>
    </row>
    <row r="50" spans="2:28" ht="12" customHeight="1" thickBot="1" x14ac:dyDescent="0.3">
      <c r="B50" s="58"/>
      <c r="C50" s="58"/>
      <c r="D50" s="57"/>
      <c r="E50" s="67">
        <f>D50/1000*$E$45</f>
        <v>0</v>
      </c>
      <c r="F50" s="48" t="str">
        <f t="shared" si="23"/>
        <v/>
      </c>
      <c r="G50" s="60"/>
      <c r="H50" s="58"/>
      <c r="I50" s="58"/>
      <c r="J50" s="57"/>
      <c r="K50" s="67">
        <f t="shared" si="24"/>
        <v>0</v>
      </c>
      <c r="L50" t="str">
        <f t="shared" si="25"/>
        <v/>
      </c>
      <c r="T50" s="55" t="s">
        <v>318</v>
      </c>
      <c r="U50" s="54" t="s">
        <v>301</v>
      </c>
      <c r="V50" s="53" t="s">
        <v>317</v>
      </c>
      <c r="W50" s="53"/>
      <c r="X50" s="53"/>
      <c r="AB50" s="6"/>
    </row>
    <row r="51" spans="2:28" ht="12.75" customHeight="1" thickBot="1" x14ac:dyDescent="0.3">
      <c r="B51" s="66"/>
      <c r="C51" s="66"/>
      <c r="D51" s="50">
        <f>SUM(D46:D50)</f>
        <v>0</v>
      </c>
      <c r="E51" s="49">
        <f>SUM(E46:E50)</f>
        <v>0</v>
      </c>
      <c r="G51" s="60"/>
      <c r="H51" s="66"/>
      <c r="I51" s="66"/>
      <c r="J51" s="50">
        <f>SUM(J46:J50)</f>
        <v>0</v>
      </c>
      <c r="K51" s="49">
        <f>SUM(K46:K50)</f>
        <v>0</v>
      </c>
      <c r="L51"/>
      <c r="T51" s="55" t="s">
        <v>316</v>
      </c>
      <c r="U51" s="54" t="s">
        <v>301</v>
      </c>
      <c r="V51" s="53" t="s">
        <v>315</v>
      </c>
      <c r="W51" s="53"/>
      <c r="X51" s="53"/>
      <c r="AB51" s="6"/>
    </row>
    <row r="52" spans="2:28" ht="12.75" customHeight="1" thickBot="1" x14ac:dyDescent="0.3">
      <c r="B52" s="65" t="s">
        <v>314</v>
      </c>
      <c r="C52" s="64"/>
      <c r="D52" s="63" t="s">
        <v>313</v>
      </c>
      <c r="E52" s="62">
        <v>5.5</v>
      </c>
      <c r="F52" s="48" t="str">
        <f t="shared" ref="F52:F57" si="26">IF(AND(D52&gt;0,D52&lt;=125),1,"")</f>
        <v/>
      </c>
      <c r="G52" s="60"/>
      <c r="H52" s="65" t="s">
        <v>408</v>
      </c>
      <c r="I52" s="64"/>
      <c r="J52" s="63" t="s">
        <v>313</v>
      </c>
      <c r="K52" s="62">
        <v>5</v>
      </c>
      <c r="L52"/>
      <c r="T52" s="55" t="s">
        <v>312</v>
      </c>
      <c r="U52" s="54" t="s">
        <v>301</v>
      </c>
      <c r="V52" s="53" t="s">
        <v>311</v>
      </c>
      <c r="W52" s="53"/>
      <c r="X52" s="53"/>
      <c r="AB52" s="6"/>
    </row>
    <row r="53" spans="2:28" ht="12" customHeight="1" x14ac:dyDescent="0.25">
      <c r="B53" s="61"/>
      <c r="C53" s="61"/>
      <c r="D53" s="57"/>
      <c r="E53" s="56">
        <f>D53/1000*$E$52</f>
        <v>0</v>
      </c>
      <c r="F53" s="48" t="str">
        <f t="shared" si="26"/>
        <v/>
      </c>
      <c r="G53" s="60"/>
      <c r="H53" s="61"/>
      <c r="I53" s="61"/>
      <c r="J53" s="57"/>
      <c r="K53" s="56">
        <f>J53/1000*$K$52</f>
        <v>0</v>
      </c>
      <c r="L53" t="str">
        <f t="shared" si="25"/>
        <v/>
      </c>
      <c r="T53" s="55" t="s">
        <v>310</v>
      </c>
      <c r="U53" s="54" t="s">
        <v>301</v>
      </c>
      <c r="V53" s="53" t="s">
        <v>309</v>
      </c>
      <c r="W53" s="53"/>
      <c r="X53" s="53"/>
      <c r="AB53" s="6"/>
    </row>
    <row r="54" spans="2:28" ht="12" customHeight="1" x14ac:dyDescent="0.25">
      <c r="B54" s="59"/>
      <c r="C54" s="59"/>
      <c r="D54" s="57"/>
      <c r="E54" s="56">
        <f>D54/1000*$E$52</f>
        <v>0</v>
      </c>
      <c r="F54" s="48" t="str">
        <f t="shared" si="26"/>
        <v/>
      </c>
      <c r="G54" s="60"/>
      <c r="H54" s="59"/>
      <c r="I54" s="59"/>
      <c r="J54" s="57"/>
      <c r="K54" s="56">
        <f t="shared" ref="K54:K57" si="27">J54/1000*$K$52</f>
        <v>0</v>
      </c>
      <c r="L54" t="str">
        <f t="shared" si="25"/>
        <v/>
      </c>
      <c r="T54" s="55" t="s">
        <v>308</v>
      </c>
      <c r="U54" s="54" t="s">
        <v>301</v>
      </c>
      <c r="V54" s="53" t="s">
        <v>307</v>
      </c>
      <c r="W54" s="53"/>
      <c r="X54" s="53"/>
      <c r="AB54" s="6"/>
    </row>
    <row r="55" spans="2:28" ht="12" customHeight="1" x14ac:dyDescent="0.25">
      <c r="B55" s="59"/>
      <c r="C55" s="59"/>
      <c r="D55" s="57"/>
      <c r="E55" s="56">
        <f>D55/1000*$E$52</f>
        <v>0</v>
      </c>
      <c r="F55" s="48" t="str">
        <f t="shared" si="26"/>
        <v/>
      </c>
      <c r="H55" s="59"/>
      <c r="I55" s="59"/>
      <c r="J55" s="57"/>
      <c r="K55" s="56">
        <f t="shared" si="27"/>
        <v>0</v>
      </c>
      <c r="L55" t="str">
        <f t="shared" si="25"/>
        <v/>
      </c>
      <c r="N55" s="234" t="str">
        <f>IF(L43+L58&gt;=2,"Je hebt een aantal toestellen en muziekinstrumenten verzekerd die minder waard zijn dan de vrijstelling! Aangezien er een vrijstelling per toestel van €125 en per muziekinstrument van €100 geldt, is de verzekering van deze toestellen niet echt zinvol.",IF(L43&gt;0,"Je hebt een aantal toestellen verzekerd die minder waard zijn dan €125! Aangezien er per toestel een vrijstelling van €125 geldt, is de verzekering van deze toestellen niet echt zinvol.",IF(L58&gt;0,"Je hebt een aantal muziekinstrumenten verzekerd die minder waard zijn dan €100! Aangezien er per instrument een vrijstelling van €100 geldt, is de verzekering van deze instrumenten niet echt zinvol.","")))</f>
        <v/>
      </c>
      <c r="O55" s="234"/>
      <c r="P55" s="234"/>
      <c r="Q55" s="234"/>
      <c r="T55" s="55" t="s">
        <v>306</v>
      </c>
      <c r="U55" s="54" t="s">
        <v>301</v>
      </c>
      <c r="V55" s="53" t="s">
        <v>305</v>
      </c>
      <c r="W55" s="53"/>
      <c r="X55" s="53"/>
    </row>
    <row r="56" spans="2:28" ht="12" customHeight="1" x14ac:dyDescent="0.25">
      <c r="B56" s="59"/>
      <c r="C56" s="59"/>
      <c r="D56" s="57"/>
      <c r="E56" s="56">
        <f>D56/1000*$E$52</f>
        <v>0</v>
      </c>
      <c r="F56" s="48" t="str">
        <f t="shared" si="26"/>
        <v/>
      </c>
      <c r="H56" s="59"/>
      <c r="I56" s="59"/>
      <c r="J56" s="57"/>
      <c r="K56" s="56">
        <f t="shared" si="27"/>
        <v>0</v>
      </c>
      <c r="L56" t="str">
        <f t="shared" si="25"/>
        <v/>
      </c>
      <c r="N56" s="234"/>
      <c r="O56" s="234"/>
      <c r="P56" s="234"/>
      <c r="Q56" s="234"/>
      <c r="T56" s="55" t="s">
        <v>304</v>
      </c>
      <c r="U56" s="54" t="s">
        <v>301</v>
      </c>
      <c r="V56" s="53" t="s">
        <v>303</v>
      </c>
      <c r="W56" s="53"/>
      <c r="X56" s="53"/>
    </row>
    <row r="57" spans="2:28" ht="12" customHeight="1" thickBot="1" x14ac:dyDescent="0.3">
      <c r="B57" s="58"/>
      <c r="C57" s="58"/>
      <c r="D57" s="57"/>
      <c r="E57" s="56">
        <f>D57/1000*$E$52</f>
        <v>0</v>
      </c>
      <c r="F57" s="48" t="str">
        <f t="shared" si="26"/>
        <v/>
      </c>
      <c r="H57" s="58"/>
      <c r="I57" s="58"/>
      <c r="J57" s="57"/>
      <c r="K57" s="56">
        <f t="shared" si="27"/>
        <v>0</v>
      </c>
      <c r="L57" t="str">
        <f t="shared" si="25"/>
        <v/>
      </c>
      <c r="N57" s="234"/>
      <c r="O57" s="234"/>
      <c r="P57" s="234"/>
      <c r="Q57" s="234"/>
      <c r="T57" s="55" t="s">
        <v>302</v>
      </c>
      <c r="U57" s="54" t="s">
        <v>301</v>
      </c>
      <c r="V57" s="53" t="s">
        <v>300</v>
      </c>
      <c r="W57" s="53"/>
      <c r="X57" s="53"/>
    </row>
    <row r="58" spans="2:28" ht="12.75" customHeight="1" thickBot="1" x14ac:dyDescent="0.3">
      <c r="B58" s="52"/>
      <c r="C58" s="51"/>
      <c r="D58" s="50">
        <f>SUM(D53:D57)</f>
        <v>0</v>
      </c>
      <c r="E58" s="49">
        <f>SUM(E53:E57)</f>
        <v>0</v>
      </c>
      <c r="H58" s="52"/>
      <c r="I58" s="51"/>
      <c r="J58" s="50">
        <f>SUM(J53:J57)</f>
        <v>0</v>
      </c>
      <c r="K58" s="49">
        <f>SUM(K53:K57)</f>
        <v>0</v>
      </c>
      <c r="L58" s="6">
        <f>SUM(L46:L57)</f>
        <v>0</v>
      </c>
      <c r="N58" s="234"/>
      <c r="O58" s="234"/>
      <c r="P58" s="234"/>
      <c r="Q58" s="234"/>
      <c r="T58" s="55" t="s">
        <v>409</v>
      </c>
      <c r="U58" s="54" t="s">
        <v>301</v>
      </c>
      <c r="V58" s="53" t="s">
        <v>410</v>
      </c>
    </row>
    <row r="59" spans="2:28" ht="12.75" customHeight="1" x14ac:dyDescent="0.25"/>
    <row r="62" spans="2:28" hidden="1" x14ac:dyDescent="0.25">
      <c r="G62" s="6"/>
    </row>
    <row r="63" spans="2:28" hidden="1" x14ac:dyDescent="0.25">
      <c r="G63" s="6"/>
    </row>
    <row r="64" spans="2:28" hidden="1" x14ac:dyDescent="0.25">
      <c r="G64" s="6"/>
    </row>
    <row r="65" s="6" customFormat="1" hidden="1" x14ac:dyDescent="0.25"/>
    <row r="66" s="6" customFormat="1" hidden="1" x14ac:dyDescent="0.25"/>
    <row r="67" s="6" customFormat="1" hidden="1" x14ac:dyDescent="0.25"/>
    <row r="68" s="6" customFormat="1" hidden="1" x14ac:dyDescent="0.25"/>
    <row r="69" s="6" customFormat="1" hidden="1" x14ac:dyDescent="0.25"/>
    <row r="70" s="6" customFormat="1" hidden="1" x14ac:dyDescent="0.25"/>
    <row r="71" s="6" customFormat="1" hidden="1" x14ac:dyDescent="0.25"/>
    <row r="72" s="6" customFormat="1" hidden="1" x14ac:dyDescent="0.25"/>
    <row r="73" s="6" customFormat="1" hidden="1" x14ac:dyDescent="0.25"/>
    <row r="74" s="6" customFormat="1" hidden="1" x14ac:dyDescent="0.25"/>
    <row r="75" s="6" customFormat="1" hidden="1" x14ac:dyDescent="0.25"/>
    <row r="76" s="6" customFormat="1" hidden="1" x14ac:dyDescent="0.25"/>
    <row r="77" s="6" customFormat="1" hidden="1" x14ac:dyDescent="0.25"/>
  </sheetData>
  <sheetProtection algorithmName="SHA-512" hashValue="ytKJ9qcFFCTWGT7Z6WhH/Q77Pj29wF7ePfIxjyjvlP723h7gVvrt7aeIah1OT7LubKL5cN2GhfQfosPSPa8b0w==" saltValue="cV7rX4RYpHJJLl3n1e+9wQ==" spinCount="100000" sheet="1" objects="1" scenarios="1" selectLockedCells="1"/>
  <mergeCells count="2">
    <mergeCell ref="A2:A25"/>
    <mergeCell ref="N55:Q58"/>
  </mergeCells>
  <conditionalFormatting sqref="D4:D13 J4:J13 P4:P13 D16:D25 J16:J25 P16:P25 V16:V25 J30:J34 P30:P34 V30:V34 D37:D41 J37:J41 P37:P41 V37:V41 D46:D50 D53:D57">
    <cfRule type="cellIs" dxfId="2" priority="3" operator="between">
      <formula>1</formula>
      <formula>125</formula>
    </cfRule>
  </conditionalFormatting>
  <conditionalFormatting sqref="J46:J50 J53:J57">
    <cfRule type="cellIs" dxfId="1" priority="1" operator="between">
      <formula>1</formula>
      <formula>100</formula>
    </cfRule>
  </conditionalFormatting>
  <conditionalFormatting sqref="N55">
    <cfRule type="containsText" dxfId="0" priority="2" operator="containsText" text="Je hebt">
      <formula>NOT(ISERROR(SEARCH("Je hebt",N55)))</formula>
    </cfRule>
  </conditionalFormatting>
  <pageMargins left="0.7" right="0.7" top="0.75" bottom="0.75" header="0.3" footer="0.3"/>
  <pageSetup paperSize="9" scale="57" orientation="landscape" r:id="rId1"/>
  <colBreaks count="1" manualBreakCount="1">
    <brk id="25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rkkring xmlns="bcc6d8ca-96fa-41a8-91a3-32a34d9e496e" xsi:nil="true"/>
    <TaxCatchAll xmlns="a449c67a-b41a-4030-adf8-2289d19a5da7" xsi:nil="true"/>
    <_Flow_SignoffStatus xmlns="bcc6d8ca-96fa-41a8-91a3-32a34d9e496e" xsi:nil="true"/>
    <lcf76f155ced4ddcb4097134ff3c332f xmlns="bcc6d8ca-96fa-41a8-91a3-32a34d9e49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7C37EA851A84BB7BDE1A6AF81A4FD" ma:contentTypeVersion="21" ma:contentTypeDescription="Een nieuw document maken." ma:contentTypeScope="" ma:versionID="cbc9fd11be615e347cf5bafe47bd8082">
  <xsd:schema xmlns:xsd="http://www.w3.org/2001/XMLSchema" xmlns:xs="http://www.w3.org/2001/XMLSchema" xmlns:p="http://schemas.microsoft.com/office/2006/metadata/properties" xmlns:ns2="bcc6d8ca-96fa-41a8-91a3-32a34d9e496e" xmlns:ns3="a449c67a-b41a-4030-adf8-2289d19a5da7" targetNamespace="http://schemas.microsoft.com/office/2006/metadata/properties" ma:root="true" ma:fieldsID="fd086e10ed2df4d8bbadbf215f428c2a" ns2:_="" ns3:_="">
    <xsd:import namespace="bcc6d8ca-96fa-41a8-91a3-32a34d9e496e"/>
    <xsd:import namespace="a449c67a-b41a-4030-adf8-2289d19a5d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Werkkring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6d8ca-96fa-41a8-91a3-32a34d9e4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erkkring" ma:index="21" nillable="true" ma:displayName="Werkkring" ma:format="Dropdown" ma:internalName="Werkkring">
      <xsd:simpleType>
        <xsd:restriction base="dms:Choice">
          <xsd:enumeration value="1_AB"/>
          <xsd:enumeration value="3_LIM"/>
          <xsd:enumeration value="5_OVL"/>
          <xsd:enumeration value="6_NZG"/>
          <xsd:enumeration value="7_WES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724a0bc-d3ca-4db4-982e-2e8bc5a89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Afmeldingsstatus" ma:internalName="Afmeldings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9c67a-b41a-4030-adf8-2289d19a5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f1b7350-dcb8-4fb1-8355-72017b71f061}" ma:internalName="TaxCatchAll" ma:showField="CatchAllData" ma:web="a449c67a-b41a-4030-adf8-2289d19a5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DA753-88A1-4572-8895-100862078B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53668-892C-4D78-B62F-0102EE9F4F75}">
  <ds:schemaRefs>
    <ds:schemaRef ds:uri="http://schemas.microsoft.com/office/2006/metadata/properties"/>
    <ds:schemaRef ds:uri="http://schemas.microsoft.com/office/infopath/2007/PartnerControls"/>
    <ds:schemaRef ds:uri="bcc6d8ca-96fa-41a8-91a3-32a34d9e496e"/>
    <ds:schemaRef ds:uri="a449c67a-b41a-4030-adf8-2289d19a5da7"/>
  </ds:schemaRefs>
</ds:datastoreItem>
</file>

<file path=customXml/itemProps3.xml><?xml version="1.0" encoding="utf-8"?>
<ds:datastoreItem xmlns:ds="http://schemas.openxmlformats.org/officeDocument/2006/customXml" ds:itemID="{40288901-980B-46F2-B08A-69125B054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6d8ca-96fa-41a8-91a3-32a34d9e496e"/>
    <ds:schemaRef ds:uri="a449c67a-b41a-4030-adf8-2289d19a5d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Fuifverzekering</vt:lpstr>
      <vt:lpstr>Groepen</vt:lpstr>
      <vt:lpstr>GROTE FUIF - Medewerkerslijst</vt:lpstr>
      <vt:lpstr>Alle risico's</vt:lpstr>
      <vt:lpstr>Alle risico's - Detailoverzicht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Fuifverzekering__Aanvraag</dc:title>
  <dc:creator>Jarno.Vrancken@ksa.be</dc:creator>
  <cp:lastModifiedBy>David | KSA</cp:lastModifiedBy>
  <cp:lastPrinted>2022-09-19T12:07:51Z</cp:lastPrinted>
  <dcterms:created xsi:type="dcterms:W3CDTF">2013-04-25T09:22:43Z</dcterms:created>
  <dcterms:modified xsi:type="dcterms:W3CDTF">2025-01-10T14:06:42Z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0x0101009B47C37EA851A84BB7BDE1A6AF81A4FD</vt:lpwstr>
  </property>
  <property fmtid="{D5CDD505-2E9C-101B-9397-08002B2CF9AE}" pid="3" name="Order">
    <vt:r8>352600</vt:r8>
  </property>
  <property fmtid="{D5CDD505-2E9C-101B-9397-08002B2CF9AE}" pid="4" name="MediaServiceImageTags">
    <vt:lpwstr/>
  </property>
</Properties>
</file>